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920" tabRatio="314" activeTab="1"/>
  </bookViews>
  <sheets>
    <sheet name="Приложение 2" sheetId="1" r:id="rId1"/>
    <sheet name="приложение 2.1" sheetId="2" r:id="rId2"/>
  </sheets>
  <definedNames>
    <definedName name="Z_4C28707B_76DD_4620_AF95_35082FB938A2_.wvu.Rows" localSheetId="0" hidden="1">'Приложение 2'!$1:$1</definedName>
    <definedName name="Z_4C28707B_76DD_4620_AF95_35082FB938A2_.wvu.Rows" localSheetId="1" hidden="1">'приложение 2.1'!$4:$5</definedName>
  </definedNames>
  <calcPr fullCalcOnLoad="1"/>
</workbook>
</file>

<file path=xl/sharedStrings.xml><?xml version="1.0" encoding="utf-8"?>
<sst xmlns="http://schemas.openxmlformats.org/spreadsheetml/2006/main" count="150" uniqueCount="45">
  <si>
    <t>ГБУЗ РКБ МЗ РСО-А</t>
  </si>
  <si>
    <t>РГС</t>
  </si>
  <si>
    <t>ВТБ</t>
  </si>
  <si>
    <t>Всего</t>
  </si>
  <si>
    <t>ВМП 1 Группа</t>
  </si>
  <si>
    <t>ВМП 12 Группа</t>
  </si>
  <si>
    <t>ВМП 14 Группа</t>
  </si>
  <si>
    <t>ВМП 16 Группа</t>
  </si>
  <si>
    <t>ВМП 20 Группа</t>
  </si>
  <si>
    <t>ВМП 3 Группа</t>
  </si>
  <si>
    <t>ВМП 31 Группа</t>
  </si>
  <si>
    <t>ВМП 32 Группа</t>
  </si>
  <si>
    <t>ВМП 33 Группа</t>
  </si>
  <si>
    <t>ВМП 34 Группа</t>
  </si>
  <si>
    <t>ВМП 35 Группа</t>
  </si>
  <si>
    <t>ВМП 36 Группа</t>
  </si>
  <si>
    <t>ВМП 43 Группа</t>
  </si>
  <si>
    <t>ВМП 44 Группа</t>
  </si>
  <si>
    <t>ВМП 45 Группа</t>
  </si>
  <si>
    <t>ВМП 48 Группа</t>
  </si>
  <si>
    <t>ВМП 5 Группа</t>
  </si>
  <si>
    <t>ВМП 10 Группа</t>
  </si>
  <si>
    <t>ВМП 30 Группа</t>
  </si>
  <si>
    <t>ВМП 46 Группа</t>
  </si>
  <si>
    <t>ВМП 25 Группа</t>
  </si>
  <si>
    <t>ВМП 37 Группа</t>
  </si>
  <si>
    <t>ВМП 39 Группа</t>
  </si>
  <si>
    <t>ВМП 40 Группа</t>
  </si>
  <si>
    <t>ВМП 51 Группа</t>
  </si>
  <si>
    <t xml:space="preserve"> Группа ВМП</t>
  </si>
  <si>
    <t>Сумма (рубли)</t>
  </si>
  <si>
    <t>Количество (случаи)</t>
  </si>
  <si>
    <t>Код МО</t>
  </si>
  <si>
    <t>Наименование МО</t>
  </si>
  <si>
    <t>ИТОГО изменения по ГБУЗ РКБ МЗ РСО-А</t>
  </si>
  <si>
    <t>ВСЕГО Утвержденный  план  по ГБУЗ РКБ МЗ РСО-А                          на н.г.,в том числе:</t>
  </si>
  <si>
    <t>Изменения в приложении 2.1  к протоколу от 15.01.2018 г. №2  "ВМП по МО"</t>
  </si>
  <si>
    <t>Приложение № 2 к Протоколу №8 заседания комиссии от 18.05.2018г.</t>
  </si>
  <si>
    <t>Уточненный  план  по ГБУЗ РКБ МЗ РСО-А                          на 18.05.2018г.,в том числе:</t>
  </si>
  <si>
    <t>ИТОГО изменения</t>
  </si>
  <si>
    <t>ВСЕГО Уточненный  план  по всем МО на 18.05. 2018г., в том числе:</t>
  </si>
  <si>
    <t xml:space="preserve">  </t>
  </si>
  <si>
    <t>Изменения в приложении 2  к протоколу от 15.01.2018 г. №2                                                                                                                        "ВМП по МО"</t>
  </si>
  <si>
    <t>Приложение № 2.1                                             к  Протоколу № 8 заседания комиссии от 18.05.2018</t>
  </si>
  <si>
    <t>ВСЕГО Утвержденный  план  по всем МО на 28.04. 2018г., в том числе: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</si>
</sst>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_р_."/>
    <numFmt numFmtId="174" formatCode="#,##0.00\ _₽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172" fontId="2" fillId="0" borderId="0" xfId="0" applyNumberFormat="1" applyFont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47" fillId="0" borderId="0" xfId="0" applyFont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172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3:G80"/>
  <sheetViews>
    <sheetView zoomScalePageLayoutView="0" workbookViewId="0" topLeftCell="A23">
      <selection activeCell="A28" sqref="A28"/>
    </sheetView>
  </sheetViews>
  <sheetFormatPr defaultColWidth="9.140625" defaultRowHeight="15"/>
  <cols>
    <col min="1" max="1" width="38.140625" style="2" customWidth="1"/>
    <col min="2" max="2" width="10.140625" style="2" customWidth="1"/>
    <col min="3" max="3" width="8.7109375" style="2" customWidth="1"/>
    <col min="4" max="4" width="10.140625" style="2" customWidth="1"/>
    <col min="5" max="5" width="16.28125" style="3" customWidth="1"/>
    <col min="6" max="7" width="16.57421875" style="3" customWidth="1"/>
    <col min="8" max="16384" width="9.140625" style="2" customWidth="1"/>
  </cols>
  <sheetData>
    <row r="1" ht="15" hidden="1"/>
    <row r="2" ht="3" customHeight="1"/>
    <row r="3" spans="6:7" ht="51.75" customHeight="1">
      <c r="F3" s="41" t="s">
        <v>37</v>
      </c>
      <c r="G3" s="41"/>
    </row>
    <row r="4" spans="1:7" ht="48.75" customHeight="1">
      <c r="A4" s="44" t="s">
        <v>42</v>
      </c>
      <c r="B4" s="44"/>
      <c r="C4" s="44"/>
      <c r="D4" s="44"/>
      <c r="E4" s="44"/>
      <c r="F4" s="44"/>
      <c r="G4" s="44"/>
    </row>
    <row r="7" spans="1:7" ht="31.5" customHeight="1">
      <c r="A7" s="45" t="s">
        <v>29</v>
      </c>
      <c r="B7" s="42" t="s">
        <v>31</v>
      </c>
      <c r="C7" s="42"/>
      <c r="D7" s="42"/>
      <c r="E7" s="43" t="s">
        <v>30</v>
      </c>
      <c r="F7" s="43"/>
      <c r="G7" s="43"/>
    </row>
    <row r="8" spans="1:7" ht="24.75" customHeight="1">
      <c r="A8" s="46"/>
      <c r="B8" s="15" t="s">
        <v>1</v>
      </c>
      <c r="C8" s="15" t="s">
        <v>2</v>
      </c>
      <c r="D8" s="15" t="s">
        <v>3</v>
      </c>
      <c r="E8" s="16" t="s">
        <v>1</v>
      </c>
      <c r="F8" s="16" t="s">
        <v>2</v>
      </c>
      <c r="G8" s="16" t="s">
        <v>3</v>
      </c>
    </row>
    <row r="9" spans="1:7" ht="24.75" customHeight="1">
      <c r="A9" s="17"/>
      <c r="B9" s="15"/>
      <c r="C9" s="15"/>
      <c r="D9" s="15"/>
      <c r="E9" s="16"/>
      <c r="F9" s="16"/>
      <c r="G9" s="16"/>
    </row>
    <row r="10" spans="1:7" ht="15">
      <c r="A10" s="8" t="s">
        <v>4</v>
      </c>
      <c r="B10" s="9">
        <v>-2</v>
      </c>
      <c r="C10" s="9">
        <v>2</v>
      </c>
      <c r="D10" s="9" t="s">
        <v>41</v>
      </c>
      <c r="E10" s="10">
        <v>-310604</v>
      </c>
      <c r="F10" s="10">
        <v>310604</v>
      </c>
      <c r="G10" s="10">
        <v>0</v>
      </c>
    </row>
    <row r="11" spans="1:7" ht="15">
      <c r="A11" s="8" t="s">
        <v>5</v>
      </c>
      <c r="B11" s="9"/>
      <c r="C11" s="9"/>
      <c r="D11" s="9"/>
      <c r="E11" s="10"/>
      <c r="F11" s="10"/>
      <c r="G11" s="10"/>
    </row>
    <row r="12" spans="1:7" ht="15">
      <c r="A12" s="8" t="s">
        <v>6</v>
      </c>
      <c r="B12" s="9"/>
      <c r="C12" s="9"/>
      <c r="D12" s="9"/>
      <c r="E12" s="10"/>
      <c r="F12" s="10"/>
      <c r="G12" s="10"/>
    </row>
    <row r="13" spans="1:7" ht="15">
      <c r="A13" s="8" t="s">
        <v>7</v>
      </c>
      <c r="B13" s="9">
        <v>-1</v>
      </c>
      <c r="C13" s="9">
        <v>3</v>
      </c>
      <c r="D13" s="9">
        <v>2</v>
      </c>
      <c r="E13" s="10">
        <v>-269812</v>
      </c>
      <c r="F13" s="10">
        <v>809436</v>
      </c>
      <c r="G13" s="10">
        <v>539624</v>
      </c>
    </row>
    <row r="14" spans="1:7" ht="15">
      <c r="A14" s="8" t="s">
        <v>8</v>
      </c>
      <c r="B14" s="9">
        <v>-5</v>
      </c>
      <c r="C14" s="9">
        <v>5</v>
      </c>
      <c r="D14" s="9">
        <v>0</v>
      </c>
      <c r="E14" s="10">
        <v>-591165</v>
      </c>
      <c r="F14" s="10">
        <v>591165</v>
      </c>
      <c r="G14" s="10">
        <v>0</v>
      </c>
    </row>
    <row r="15" spans="1:7" ht="15">
      <c r="A15" s="8" t="s">
        <v>9</v>
      </c>
      <c r="B15" s="9"/>
      <c r="C15" s="9"/>
      <c r="D15" s="9"/>
      <c r="E15" s="10"/>
      <c r="F15" s="10"/>
      <c r="G15" s="10"/>
    </row>
    <row r="16" spans="1:7" ht="15">
      <c r="A16" s="8" t="s">
        <v>10</v>
      </c>
      <c r="B16" s="9">
        <v>13</v>
      </c>
      <c r="C16" s="9">
        <v>14</v>
      </c>
      <c r="D16" s="9">
        <v>27</v>
      </c>
      <c r="E16" s="10">
        <v>2091583</v>
      </c>
      <c r="F16" s="10">
        <v>2252474</v>
      </c>
      <c r="G16" s="10">
        <v>4344057</v>
      </c>
    </row>
    <row r="17" spans="1:7" ht="15">
      <c r="A17" s="8" t="s">
        <v>11</v>
      </c>
      <c r="B17" s="9">
        <v>12</v>
      </c>
      <c r="C17" s="9">
        <v>8</v>
      </c>
      <c r="D17" s="9">
        <v>20</v>
      </c>
      <c r="E17" s="10">
        <v>2654712</v>
      </c>
      <c r="F17" s="10">
        <v>1769808</v>
      </c>
      <c r="G17" s="10">
        <v>4424520</v>
      </c>
    </row>
    <row r="18" spans="1:7" ht="15">
      <c r="A18" s="8" t="s">
        <v>12</v>
      </c>
      <c r="B18" s="9"/>
      <c r="C18" s="9"/>
      <c r="D18" s="9"/>
      <c r="E18" s="10"/>
      <c r="F18" s="10"/>
      <c r="G18" s="10"/>
    </row>
    <row r="19" spans="1:7" ht="15">
      <c r="A19" s="8" t="s">
        <v>13</v>
      </c>
      <c r="B19" s="9">
        <v>-28</v>
      </c>
      <c r="C19" s="9">
        <v>-6</v>
      </c>
      <c r="D19" s="9">
        <v>-34</v>
      </c>
      <c r="E19" s="10">
        <v>-4020660</v>
      </c>
      <c r="F19" s="10">
        <v>-861570</v>
      </c>
      <c r="G19" s="10">
        <v>-4882230</v>
      </c>
    </row>
    <row r="20" spans="1:7" ht="15">
      <c r="A20" s="8" t="s">
        <v>14</v>
      </c>
      <c r="B20" s="9">
        <v>-2</v>
      </c>
      <c r="C20" s="9">
        <v>2</v>
      </c>
      <c r="D20" s="9">
        <v>0</v>
      </c>
      <c r="E20" s="10">
        <v>-394886</v>
      </c>
      <c r="F20" s="10">
        <v>394886</v>
      </c>
      <c r="G20" s="10">
        <v>0</v>
      </c>
    </row>
    <row r="21" spans="1:7" ht="15">
      <c r="A21" s="8" t="s">
        <v>15</v>
      </c>
      <c r="B21" s="9"/>
      <c r="C21" s="9"/>
      <c r="D21" s="9"/>
      <c r="E21" s="10"/>
      <c r="F21" s="10"/>
      <c r="G21" s="10"/>
    </row>
    <row r="22" spans="1:7" ht="15">
      <c r="A22" s="8" t="s">
        <v>16</v>
      </c>
      <c r="B22" s="9"/>
      <c r="C22" s="9"/>
      <c r="D22" s="9"/>
      <c r="E22" s="10"/>
      <c r="F22" s="10"/>
      <c r="G22" s="10"/>
    </row>
    <row r="23" spans="1:7" ht="15">
      <c r="A23" s="8" t="s">
        <v>17</v>
      </c>
      <c r="B23" s="9"/>
      <c r="C23" s="9"/>
      <c r="D23" s="9"/>
      <c r="E23" s="10"/>
      <c r="F23" s="10"/>
      <c r="G23" s="10"/>
    </row>
    <row r="24" spans="1:7" ht="15">
      <c r="A24" s="8" t="s">
        <v>18</v>
      </c>
      <c r="B24" s="9">
        <v>-1</v>
      </c>
      <c r="C24" s="9">
        <v>1</v>
      </c>
      <c r="D24" s="9">
        <v>0</v>
      </c>
      <c r="E24" s="10">
        <v>-252620</v>
      </c>
      <c r="F24" s="10">
        <v>252620</v>
      </c>
      <c r="G24" s="10">
        <v>0</v>
      </c>
    </row>
    <row r="25" spans="1:7" ht="15">
      <c r="A25" s="8" t="s">
        <v>19</v>
      </c>
      <c r="B25" s="9"/>
      <c r="C25" s="9">
        <v>1</v>
      </c>
      <c r="D25" s="9">
        <v>1</v>
      </c>
      <c r="E25" s="10">
        <v>0</v>
      </c>
      <c r="F25" s="10">
        <v>87932</v>
      </c>
      <c r="G25" s="10">
        <v>87932</v>
      </c>
    </row>
    <row r="26" spans="1:7" ht="15">
      <c r="A26" s="8" t="s">
        <v>20</v>
      </c>
      <c r="B26" s="9"/>
      <c r="C26" s="9"/>
      <c r="D26" s="9"/>
      <c r="E26" s="10"/>
      <c r="F26" s="10"/>
      <c r="G26" s="10"/>
    </row>
    <row r="27" spans="1:7" ht="28.5" customHeight="1">
      <c r="A27" s="13" t="s">
        <v>39</v>
      </c>
      <c r="B27" s="18">
        <f aca="true" t="shared" si="0" ref="B27:G27">SUM(B10:B26)</f>
        <v>-14</v>
      </c>
      <c r="C27" s="18">
        <f t="shared" si="0"/>
        <v>30</v>
      </c>
      <c r="D27" s="18">
        <f t="shared" si="0"/>
        <v>16</v>
      </c>
      <c r="E27" s="19">
        <f t="shared" si="0"/>
        <v>-1093452</v>
      </c>
      <c r="F27" s="19">
        <f t="shared" si="0"/>
        <v>5607355</v>
      </c>
      <c r="G27" s="19">
        <f t="shared" si="0"/>
        <v>4513903</v>
      </c>
    </row>
    <row r="28" spans="1:7" ht="34.5" customHeight="1">
      <c r="A28" s="20" t="s">
        <v>44</v>
      </c>
      <c r="B28" s="21">
        <v>1715</v>
      </c>
      <c r="C28" s="21">
        <v>275</v>
      </c>
      <c r="D28" s="21">
        <v>1990</v>
      </c>
      <c r="E28" s="22">
        <v>242232946</v>
      </c>
      <c r="F28" s="22">
        <v>39512931</v>
      </c>
      <c r="G28" s="22">
        <v>281745877</v>
      </c>
    </row>
    <row r="29" spans="1:7" ht="15.75">
      <c r="A29" s="23" t="s">
        <v>4</v>
      </c>
      <c r="B29" s="8">
        <v>37</v>
      </c>
      <c r="C29" s="8">
        <v>8</v>
      </c>
      <c r="D29" s="8">
        <v>45</v>
      </c>
      <c r="E29" s="10">
        <v>5746174</v>
      </c>
      <c r="F29" s="10">
        <v>1242416</v>
      </c>
      <c r="G29" s="10">
        <v>6988590</v>
      </c>
    </row>
    <row r="30" spans="1:7" ht="15.75">
      <c r="A30" s="23" t="s">
        <v>21</v>
      </c>
      <c r="B30" s="8">
        <v>10</v>
      </c>
      <c r="C30" s="8">
        <v>2</v>
      </c>
      <c r="D30" s="8">
        <v>12</v>
      </c>
      <c r="E30" s="10">
        <v>4861040</v>
      </c>
      <c r="F30" s="10">
        <v>972208</v>
      </c>
      <c r="G30" s="10">
        <v>5833248</v>
      </c>
    </row>
    <row r="31" spans="1:7" ht="15.75">
      <c r="A31" s="23" t="s">
        <v>5</v>
      </c>
      <c r="B31" s="8">
        <v>6</v>
      </c>
      <c r="C31" s="8">
        <v>1</v>
      </c>
      <c r="D31" s="8">
        <v>7</v>
      </c>
      <c r="E31" s="10">
        <v>905604</v>
      </c>
      <c r="F31" s="10">
        <v>150934</v>
      </c>
      <c r="G31" s="10">
        <v>1056538</v>
      </c>
    </row>
    <row r="32" spans="1:7" ht="15.75">
      <c r="A32" s="23" t="s">
        <v>6</v>
      </c>
      <c r="B32" s="8">
        <v>15</v>
      </c>
      <c r="C32" s="8">
        <v>4</v>
      </c>
      <c r="D32" s="8">
        <v>19</v>
      </c>
      <c r="E32" s="10">
        <v>2231610</v>
      </c>
      <c r="F32" s="10">
        <v>595096</v>
      </c>
      <c r="G32" s="10">
        <v>2826706</v>
      </c>
    </row>
    <row r="33" spans="1:7" ht="15.75">
      <c r="A33" s="23" t="s">
        <v>7</v>
      </c>
      <c r="B33" s="8">
        <v>9</v>
      </c>
      <c r="C33" s="8">
        <v>1</v>
      </c>
      <c r="D33" s="8">
        <v>10</v>
      </c>
      <c r="E33" s="10">
        <v>2428308</v>
      </c>
      <c r="F33" s="10">
        <v>269812</v>
      </c>
      <c r="G33" s="10">
        <v>2698120</v>
      </c>
    </row>
    <row r="34" spans="1:7" ht="15.75">
      <c r="A34" s="23" t="s">
        <v>8</v>
      </c>
      <c r="B34" s="8">
        <v>146</v>
      </c>
      <c r="C34" s="8">
        <v>32</v>
      </c>
      <c r="D34" s="8">
        <v>178</v>
      </c>
      <c r="E34" s="10">
        <v>17262018</v>
      </c>
      <c r="F34" s="10">
        <v>3783456</v>
      </c>
      <c r="G34" s="10">
        <v>21045474</v>
      </c>
    </row>
    <row r="35" spans="1:7" ht="15.75">
      <c r="A35" s="23" t="s">
        <v>24</v>
      </c>
      <c r="B35" s="8">
        <v>380</v>
      </c>
      <c r="C35" s="8">
        <v>45</v>
      </c>
      <c r="D35" s="8">
        <v>425</v>
      </c>
      <c r="E35" s="10">
        <v>25120280</v>
      </c>
      <c r="F35" s="10">
        <v>2974770</v>
      </c>
      <c r="G35" s="10">
        <v>28095050</v>
      </c>
    </row>
    <row r="36" spans="1:7" ht="15.75">
      <c r="A36" s="23" t="s">
        <v>9</v>
      </c>
      <c r="B36" s="8">
        <v>27</v>
      </c>
      <c r="C36" s="8">
        <v>4</v>
      </c>
      <c r="D36" s="8">
        <v>31</v>
      </c>
      <c r="E36" s="10">
        <v>3188079</v>
      </c>
      <c r="F36" s="10">
        <v>472308</v>
      </c>
      <c r="G36" s="10">
        <v>3660387</v>
      </c>
    </row>
    <row r="37" spans="1:7" ht="15.75">
      <c r="A37" s="23" t="s">
        <v>22</v>
      </c>
      <c r="B37" s="8">
        <v>60</v>
      </c>
      <c r="C37" s="8">
        <v>7</v>
      </c>
      <c r="D37" s="8">
        <v>67</v>
      </c>
      <c r="E37" s="10">
        <v>7316520</v>
      </c>
      <c r="F37" s="10">
        <v>853594</v>
      </c>
      <c r="G37" s="10">
        <v>8170114</v>
      </c>
    </row>
    <row r="38" spans="1:7" ht="15.75">
      <c r="A38" s="23" t="s">
        <v>10</v>
      </c>
      <c r="B38" s="8">
        <v>153</v>
      </c>
      <c r="C38" s="8">
        <v>15</v>
      </c>
      <c r="D38" s="8">
        <v>168</v>
      </c>
      <c r="E38" s="10">
        <v>24616323</v>
      </c>
      <c r="F38" s="10">
        <v>2413365</v>
      </c>
      <c r="G38" s="10">
        <v>27029688</v>
      </c>
    </row>
    <row r="39" spans="1:7" ht="15.75">
      <c r="A39" s="23" t="s">
        <v>11</v>
      </c>
      <c r="B39" s="8">
        <v>49</v>
      </c>
      <c r="C39" s="8">
        <v>8</v>
      </c>
      <c r="D39" s="8">
        <v>57</v>
      </c>
      <c r="E39" s="10">
        <v>10840074</v>
      </c>
      <c r="F39" s="10">
        <v>1769808</v>
      </c>
      <c r="G39" s="10">
        <v>12609882</v>
      </c>
    </row>
    <row r="40" spans="1:7" ht="15.75">
      <c r="A40" s="23" t="s">
        <v>12</v>
      </c>
      <c r="B40" s="8">
        <v>25</v>
      </c>
      <c r="C40" s="8">
        <v>4</v>
      </c>
      <c r="D40" s="8">
        <v>29</v>
      </c>
      <c r="E40" s="10">
        <v>7039000</v>
      </c>
      <c r="F40" s="10">
        <v>1126240</v>
      </c>
      <c r="G40" s="10">
        <v>8165240</v>
      </c>
    </row>
    <row r="41" spans="1:7" ht="15.75">
      <c r="A41" s="23" t="s">
        <v>13</v>
      </c>
      <c r="B41" s="8">
        <v>134</v>
      </c>
      <c r="C41" s="8">
        <v>32</v>
      </c>
      <c r="D41" s="8">
        <v>166</v>
      </c>
      <c r="E41" s="10">
        <v>19241730</v>
      </c>
      <c r="F41" s="10">
        <v>4595040</v>
      </c>
      <c r="G41" s="10">
        <v>23836770</v>
      </c>
    </row>
    <row r="42" spans="1:7" ht="15.75">
      <c r="A42" s="23" t="s">
        <v>14</v>
      </c>
      <c r="B42" s="8">
        <v>31</v>
      </c>
      <c r="C42" s="8">
        <v>4</v>
      </c>
      <c r="D42" s="8">
        <v>35</v>
      </c>
      <c r="E42" s="10">
        <v>6120733</v>
      </c>
      <c r="F42" s="10">
        <v>789772</v>
      </c>
      <c r="G42" s="10">
        <v>6910505</v>
      </c>
    </row>
    <row r="43" spans="1:7" ht="15.75">
      <c r="A43" s="23" t="s">
        <v>15</v>
      </c>
      <c r="B43" s="8">
        <v>19</v>
      </c>
      <c r="C43" s="8">
        <v>3</v>
      </c>
      <c r="D43" s="8">
        <v>22</v>
      </c>
      <c r="E43" s="10">
        <v>4774529</v>
      </c>
      <c r="F43" s="10">
        <v>753873</v>
      </c>
      <c r="G43" s="10">
        <v>5528402</v>
      </c>
    </row>
    <row r="44" spans="1:7" ht="15.75">
      <c r="A44" s="23" t="s">
        <v>25</v>
      </c>
      <c r="B44" s="8">
        <v>16</v>
      </c>
      <c r="C44" s="8">
        <v>2</v>
      </c>
      <c r="D44" s="8">
        <v>18</v>
      </c>
      <c r="E44" s="10">
        <v>2091472</v>
      </c>
      <c r="F44" s="10">
        <v>261434</v>
      </c>
      <c r="G44" s="10">
        <v>2352906</v>
      </c>
    </row>
    <row r="45" spans="1:7" ht="15.75">
      <c r="A45" s="23" t="s">
        <v>26</v>
      </c>
      <c r="B45" s="8">
        <v>90</v>
      </c>
      <c r="C45" s="8">
        <v>10</v>
      </c>
      <c r="D45" s="8">
        <v>100</v>
      </c>
      <c r="E45" s="10">
        <v>19522260</v>
      </c>
      <c r="F45" s="10">
        <v>2169140</v>
      </c>
      <c r="G45" s="10">
        <v>21691400</v>
      </c>
    </row>
    <row r="46" spans="1:7" ht="15.75">
      <c r="A46" s="23" t="s">
        <v>27</v>
      </c>
      <c r="B46" s="8">
        <v>27</v>
      </c>
      <c r="C46" s="8">
        <v>3</v>
      </c>
      <c r="D46" s="8">
        <v>30</v>
      </c>
      <c r="E46" s="10">
        <v>8699751</v>
      </c>
      <c r="F46" s="10">
        <v>966639</v>
      </c>
      <c r="G46" s="10">
        <v>9666390</v>
      </c>
    </row>
    <row r="47" spans="1:7" ht="15.75">
      <c r="A47" s="23" t="s">
        <v>16</v>
      </c>
      <c r="B47" s="8">
        <v>195</v>
      </c>
      <c r="C47" s="8">
        <v>44</v>
      </c>
      <c r="D47" s="8">
        <v>239</v>
      </c>
      <c r="E47" s="10">
        <v>25270245</v>
      </c>
      <c r="F47" s="10">
        <v>5702004</v>
      </c>
      <c r="G47" s="10">
        <v>30972249</v>
      </c>
    </row>
    <row r="48" spans="1:7" ht="15.75">
      <c r="A48" s="23" t="s">
        <v>17</v>
      </c>
      <c r="B48" s="8">
        <v>12</v>
      </c>
      <c r="C48" s="8">
        <v>3</v>
      </c>
      <c r="D48" s="8">
        <v>15</v>
      </c>
      <c r="E48" s="10">
        <v>2316264</v>
      </c>
      <c r="F48" s="10">
        <v>579066</v>
      </c>
      <c r="G48" s="10">
        <v>2895330</v>
      </c>
    </row>
    <row r="49" spans="1:7" ht="15.75">
      <c r="A49" s="23" t="s">
        <v>18</v>
      </c>
      <c r="B49" s="8">
        <v>42</v>
      </c>
      <c r="C49" s="8">
        <v>10</v>
      </c>
      <c r="D49" s="8">
        <v>52</v>
      </c>
      <c r="E49" s="10">
        <v>10610040</v>
      </c>
      <c r="F49" s="10">
        <v>2526200</v>
      </c>
      <c r="G49" s="10">
        <v>13136240</v>
      </c>
    </row>
    <row r="50" spans="1:7" ht="15.75">
      <c r="A50" s="23" t="s">
        <v>23</v>
      </c>
      <c r="B50" s="8">
        <v>212</v>
      </c>
      <c r="C50" s="8">
        <v>30</v>
      </c>
      <c r="D50" s="8">
        <v>242</v>
      </c>
      <c r="E50" s="10">
        <v>28777092</v>
      </c>
      <c r="F50" s="10">
        <v>4072230</v>
      </c>
      <c r="G50" s="10">
        <v>32849322</v>
      </c>
    </row>
    <row r="51" spans="1:7" ht="15.75">
      <c r="A51" s="23" t="s">
        <v>19</v>
      </c>
      <c r="B51" s="8">
        <v>1</v>
      </c>
      <c r="C51" s="8">
        <v>0</v>
      </c>
      <c r="D51" s="8">
        <v>1</v>
      </c>
      <c r="E51" s="10">
        <v>87932</v>
      </c>
      <c r="F51" s="10">
        <v>0</v>
      </c>
      <c r="G51" s="10">
        <v>87932</v>
      </c>
    </row>
    <row r="52" spans="1:7" ht="15.75">
      <c r="A52" s="23" t="s">
        <v>20</v>
      </c>
      <c r="B52" s="8">
        <v>3</v>
      </c>
      <c r="C52" s="8">
        <v>1</v>
      </c>
      <c r="D52" s="8">
        <v>4</v>
      </c>
      <c r="E52" s="10">
        <v>373404</v>
      </c>
      <c r="F52" s="10">
        <v>124468</v>
      </c>
      <c r="G52" s="10">
        <v>497872</v>
      </c>
    </row>
    <row r="53" spans="1:7" ht="15.75">
      <c r="A53" s="23" t="s">
        <v>28</v>
      </c>
      <c r="B53" s="8">
        <v>16</v>
      </c>
      <c r="C53" s="8">
        <v>2</v>
      </c>
      <c r="D53" s="8">
        <v>18</v>
      </c>
      <c r="E53" s="10">
        <v>2792464</v>
      </c>
      <c r="F53" s="10">
        <v>349058</v>
      </c>
      <c r="G53" s="10">
        <v>3141522</v>
      </c>
    </row>
    <row r="54" spans="1:7" ht="48.75" customHeight="1">
      <c r="A54" s="24" t="s">
        <v>40</v>
      </c>
      <c r="B54" s="25">
        <f aca="true" t="shared" si="1" ref="B54:G54">B28+B27</f>
        <v>1701</v>
      </c>
      <c r="C54" s="25">
        <f t="shared" si="1"/>
        <v>305</v>
      </c>
      <c r="D54" s="25">
        <f t="shared" si="1"/>
        <v>2006</v>
      </c>
      <c r="E54" s="26">
        <f t="shared" si="1"/>
        <v>241139494</v>
      </c>
      <c r="F54" s="26">
        <f t="shared" si="1"/>
        <v>45120286</v>
      </c>
      <c r="G54" s="26">
        <f t="shared" si="1"/>
        <v>286259780</v>
      </c>
    </row>
    <row r="55" spans="1:7" ht="15.75">
      <c r="A55" s="23" t="s">
        <v>4</v>
      </c>
      <c r="B55" s="9">
        <f aca="true" t="shared" si="2" ref="B55:G55">B29+B10</f>
        <v>35</v>
      </c>
      <c r="C55" s="9">
        <f t="shared" si="2"/>
        <v>10</v>
      </c>
      <c r="D55" s="9" t="e">
        <f t="shared" si="2"/>
        <v>#VALUE!</v>
      </c>
      <c r="E55" s="9">
        <f t="shared" si="2"/>
        <v>5435570</v>
      </c>
      <c r="F55" s="9">
        <f t="shared" si="2"/>
        <v>1553020</v>
      </c>
      <c r="G55" s="9">
        <f t="shared" si="2"/>
        <v>6988590</v>
      </c>
    </row>
    <row r="56" spans="1:7" ht="15.75">
      <c r="A56" s="23" t="s">
        <v>21</v>
      </c>
      <c r="B56" s="8">
        <v>10</v>
      </c>
      <c r="C56" s="8">
        <v>2</v>
      </c>
      <c r="D56" s="8">
        <v>12</v>
      </c>
      <c r="E56" s="10">
        <v>4861040</v>
      </c>
      <c r="F56" s="10">
        <v>972208</v>
      </c>
      <c r="G56" s="10">
        <v>5833248</v>
      </c>
    </row>
    <row r="57" spans="1:7" ht="15.75">
      <c r="A57" s="23" t="s">
        <v>5</v>
      </c>
      <c r="B57" s="9">
        <f aca="true" t="shared" si="3" ref="B57:G60">B31+B11</f>
        <v>6</v>
      </c>
      <c r="C57" s="9">
        <f t="shared" si="3"/>
        <v>1</v>
      </c>
      <c r="D57" s="9">
        <f t="shared" si="3"/>
        <v>7</v>
      </c>
      <c r="E57" s="9">
        <f t="shared" si="3"/>
        <v>905604</v>
      </c>
      <c r="F57" s="9">
        <f t="shared" si="3"/>
        <v>150934</v>
      </c>
      <c r="G57" s="9">
        <f t="shared" si="3"/>
        <v>1056538</v>
      </c>
    </row>
    <row r="58" spans="1:7" ht="15.75">
      <c r="A58" s="23" t="s">
        <v>6</v>
      </c>
      <c r="B58" s="9">
        <f t="shared" si="3"/>
        <v>15</v>
      </c>
      <c r="C58" s="9">
        <f t="shared" si="3"/>
        <v>4</v>
      </c>
      <c r="D58" s="9">
        <f t="shared" si="3"/>
        <v>19</v>
      </c>
      <c r="E58" s="9">
        <f t="shared" si="3"/>
        <v>2231610</v>
      </c>
      <c r="F58" s="9">
        <f t="shared" si="3"/>
        <v>595096</v>
      </c>
      <c r="G58" s="9">
        <f t="shared" si="3"/>
        <v>2826706</v>
      </c>
    </row>
    <row r="59" spans="1:7" ht="15.75">
      <c r="A59" s="23" t="s">
        <v>7</v>
      </c>
      <c r="B59" s="9">
        <f t="shared" si="3"/>
        <v>8</v>
      </c>
      <c r="C59" s="9">
        <f t="shared" si="3"/>
        <v>4</v>
      </c>
      <c r="D59" s="9">
        <f t="shared" si="3"/>
        <v>12</v>
      </c>
      <c r="E59" s="9">
        <f t="shared" si="3"/>
        <v>2158496</v>
      </c>
      <c r="F59" s="9">
        <f t="shared" si="3"/>
        <v>1079248</v>
      </c>
      <c r="G59" s="9">
        <f t="shared" si="3"/>
        <v>3237744</v>
      </c>
    </row>
    <row r="60" spans="1:7" ht="15.75">
      <c r="A60" s="23" t="s">
        <v>8</v>
      </c>
      <c r="B60" s="9">
        <f t="shared" si="3"/>
        <v>141</v>
      </c>
      <c r="C60" s="9">
        <f t="shared" si="3"/>
        <v>37</v>
      </c>
      <c r="D60" s="9">
        <f t="shared" si="3"/>
        <v>178</v>
      </c>
      <c r="E60" s="9">
        <f t="shared" si="3"/>
        <v>16670853</v>
      </c>
      <c r="F60" s="9">
        <f t="shared" si="3"/>
        <v>4374621</v>
      </c>
      <c r="G60" s="9">
        <f t="shared" si="3"/>
        <v>21045474</v>
      </c>
    </row>
    <row r="61" spans="1:7" ht="15.75">
      <c r="A61" s="23" t="s">
        <v>24</v>
      </c>
      <c r="B61" s="8">
        <v>380</v>
      </c>
      <c r="C61" s="8">
        <v>45</v>
      </c>
      <c r="D61" s="8">
        <v>425</v>
      </c>
      <c r="E61" s="10">
        <v>25120280</v>
      </c>
      <c r="F61" s="10">
        <v>2974770</v>
      </c>
      <c r="G61" s="10">
        <v>28095050</v>
      </c>
    </row>
    <row r="62" spans="1:7" ht="15.75">
      <c r="A62" s="23" t="s">
        <v>9</v>
      </c>
      <c r="B62" s="9">
        <f aca="true" t="shared" si="4" ref="B62:G62">B36+B15</f>
        <v>27</v>
      </c>
      <c r="C62" s="9">
        <f t="shared" si="4"/>
        <v>4</v>
      </c>
      <c r="D62" s="9">
        <f t="shared" si="4"/>
        <v>31</v>
      </c>
      <c r="E62" s="9">
        <f t="shared" si="4"/>
        <v>3188079</v>
      </c>
      <c r="F62" s="9">
        <f t="shared" si="4"/>
        <v>472308</v>
      </c>
      <c r="G62" s="9">
        <f t="shared" si="4"/>
        <v>3660387</v>
      </c>
    </row>
    <row r="63" spans="1:7" ht="15.75">
      <c r="A63" s="23" t="s">
        <v>22</v>
      </c>
      <c r="B63" s="8">
        <v>60</v>
      </c>
      <c r="C63" s="8">
        <v>7</v>
      </c>
      <c r="D63" s="8">
        <v>67</v>
      </c>
      <c r="E63" s="10">
        <v>7316520</v>
      </c>
      <c r="F63" s="10">
        <v>853594</v>
      </c>
      <c r="G63" s="10">
        <v>8170114</v>
      </c>
    </row>
    <row r="64" spans="1:7" ht="15.75">
      <c r="A64" s="23" t="s">
        <v>10</v>
      </c>
      <c r="B64" s="9">
        <f>B38+B16</f>
        <v>166</v>
      </c>
      <c r="C64" s="9">
        <f aca="true" t="shared" si="5" ref="C64:G65">C38+C16</f>
        <v>29</v>
      </c>
      <c r="D64" s="9">
        <f t="shared" si="5"/>
        <v>195</v>
      </c>
      <c r="E64" s="9">
        <f t="shared" si="5"/>
        <v>26707906</v>
      </c>
      <c r="F64" s="9">
        <f t="shared" si="5"/>
        <v>4665839</v>
      </c>
      <c r="G64" s="9">
        <f t="shared" si="5"/>
        <v>31373745</v>
      </c>
    </row>
    <row r="65" spans="1:7" ht="15.75">
      <c r="A65" s="23" t="s">
        <v>11</v>
      </c>
      <c r="B65" s="9">
        <f>B39+B17</f>
        <v>61</v>
      </c>
      <c r="C65" s="9">
        <f t="shared" si="5"/>
        <v>16</v>
      </c>
      <c r="D65" s="9">
        <f t="shared" si="5"/>
        <v>77</v>
      </c>
      <c r="E65" s="9">
        <f t="shared" si="5"/>
        <v>13494786</v>
      </c>
      <c r="F65" s="9">
        <f t="shared" si="5"/>
        <v>3539616</v>
      </c>
      <c r="G65" s="9">
        <f t="shared" si="5"/>
        <v>17034402</v>
      </c>
    </row>
    <row r="66" spans="1:7" ht="15.75">
      <c r="A66" s="23" t="s">
        <v>12</v>
      </c>
      <c r="B66" s="9">
        <f aca="true" t="shared" si="6" ref="B66:G66">B40+B18</f>
        <v>25</v>
      </c>
      <c r="C66" s="9">
        <f t="shared" si="6"/>
        <v>4</v>
      </c>
      <c r="D66" s="9">
        <f t="shared" si="6"/>
        <v>29</v>
      </c>
      <c r="E66" s="9">
        <f t="shared" si="6"/>
        <v>7039000</v>
      </c>
      <c r="F66" s="9">
        <f t="shared" si="6"/>
        <v>1126240</v>
      </c>
      <c r="G66" s="9">
        <f t="shared" si="6"/>
        <v>8165240</v>
      </c>
    </row>
    <row r="67" spans="1:7" ht="15.75">
      <c r="A67" s="23" t="s">
        <v>13</v>
      </c>
      <c r="B67" s="9">
        <f aca="true" t="shared" si="7" ref="B67:G67">B41+B19</f>
        <v>106</v>
      </c>
      <c r="C67" s="9">
        <f t="shared" si="7"/>
        <v>26</v>
      </c>
      <c r="D67" s="9">
        <f t="shared" si="7"/>
        <v>132</v>
      </c>
      <c r="E67" s="9">
        <f t="shared" si="7"/>
        <v>15221070</v>
      </c>
      <c r="F67" s="9">
        <f t="shared" si="7"/>
        <v>3733470</v>
      </c>
      <c r="G67" s="9">
        <f t="shared" si="7"/>
        <v>18954540</v>
      </c>
    </row>
    <row r="68" spans="1:7" ht="15.75">
      <c r="A68" s="23" t="s">
        <v>14</v>
      </c>
      <c r="B68" s="9">
        <f aca="true" t="shared" si="8" ref="B68:G68">B42+B20</f>
        <v>29</v>
      </c>
      <c r="C68" s="9">
        <f t="shared" si="8"/>
        <v>6</v>
      </c>
      <c r="D68" s="9">
        <f t="shared" si="8"/>
        <v>35</v>
      </c>
      <c r="E68" s="9">
        <f t="shared" si="8"/>
        <v>5725847</v>
      </c>
      <c r="F68" s="9">
        <f t="shared" si="8"/>
        <v>1184658</v>
      </c>
      <c r="G68" s="9">
        <f t="shared" si="8"/>
        <v>6910505</v>
      </c>
    </row>
    <row r="69" spans="1:7" ht="15.75">
      <c r="A69" s="23" t="s">
        <v>15</v>
      </c>
      <c r="B69" s="9">
        <f aca="true" t="shared" si="9" ref="B69:G69">B43+B21</f>
        <v>19</v>
      </c>
      <c r="C69" s="9">
        <f t="shared" si="9"/>
        <v>3</v>
      </c>
      <c r="D69" s="9">
        <f t="shared" si="9"/>
        <v>22</v>
      </c>
      <c r="E69" s="9">
        <f t="shared" si="9"/>
        <v>4774529</v>
      </c>
      <c r="F69" s="9">
        <f t="shared" si="9"/>
        <v>753873</v>
      </c>
      <c r="G69" s="9">
        <f t="shared" si="9"/>
        <v>5528402</v>
      </c>
    </row>
    <row r="70" spans="1:7" ht="15.75">
      <c r="A70" s="23" t="s">
        <v>25</v>
      </c>
      <c r="B70" s="8">
        <v>16</v>
      </c>
      <c r="C70" s="8">
        <v>2</v>
      </c>
      <c r="D70" s="8">
        <v>18</v>
      </c>
      <c r="E70" s="10">
        <v>2091472</v>
      </c>
      <c r="F70" s="10">
        <v>261434</v>
      </c>
      <c r="G70" s="10">
        <v>2352906</v>
      </c>
    </row>
    <row r="71" spans="1:7" ht="15.75">
      <c r="A71" s="23" t="s">
        <v>26</v>
      </c>
      <c r="B71" s="8">
        <v>90</v>
      </c>
      <c r="C71" s="8">
        <v>10</v>
      </c>
      <c r="D71" s="8">
        <v>100</v>
      </c>
      <c r="E71" s="10">
        <v>19522260</v>
      </c>
      <c r="F71" s="10">
        <v>2169140</v>
      </c>
      <c r="G71" s="10">
        <v>21691400</v>
      </c>
    </row>
    <row r="72" spans="1:7" ht="15.75">
      <c r="A72" s="23" t="s">
        <v>27</v>
      </c>
      <c r="B72" s="8">
        <v>27</v>
      </c>
      <c r="C72" s="8">
        <v>3</v>
      </c>
      <c r="D72" s="8">
        <v>30</v>
      </c>
      <c r="E72" s="10">
        <v>8699751</v>
      </c>
      <c r="F72" s="10">
        <v>966639</v>
      </c>
      <c r="G72" s="10">
        <v>9666390</v>
      </c>
    </row>
    <row r="73" spans="1:7" ht="15.75">
      <c r="A73" s="23" t="s">
        <v>16</v>
      </c>
      <c r="B73" s="9">
        <f aca="true" t="shared" si="10" ref="B73:G73">B47+B22</f>
        <v>195</v>
      </c>
      <c r="C73" s="9">
        <f t="shared" si="10"/>
        <v>44</v>
      </c>
      <c r="D73" s="9">
        <f t="shared" si="10"/>
        <v>239</v>
      </c>
      <c r="E73" s="9">
        <f t="shared" si="10"/>
        <v>25270245</v>
      </c>
      <c r="F73" s="9">
        <f t="shared" si="10"/>
        <v>5702004</v>
      </c>
      <c r="G73" s="9">
        <f t="shared" si="10"/>
        <v>30972249</v>
      </c>
    </row>
    <row r="74" spans="1:7" ht="15.75">
      <c r="A74" s="23" t="s">
        <v>17</v>
      </c>
      <c r="B74" s="9">
        <f aca="true" t="shared" si="11" ref="B74:G74">B48+B23</f>
        <v>12</v>
      </c>
      <c r="C74" s="9">
        <f t="shared" si="11"/>
        <v>3</v>
      </c>
      <c r="D74" s="9">
        <f t="shared" si="11"/>
        <v>15</v>
      </c>
      <c r="E74" s="9">
        <f t="shared" si="11"/>
        <v>2316264</v>
      </c>
      <c r="F74" s="9">
        <f t="shared" si="11"/>
        <v>579066</v>
      </c>
      <c r="G74" s="9">
        <f t="shared" si="11"/>
        <v>2895330</v>
      </c>
    </row>
    <row r="75" spans="1:7" ht="15.75">
      <c r="A75" s="23" t="s">
        <v>18</v>
      </c>
      <c r="B75" s="9">
        <f aca="true" t="shared" si="12" ref="B75:G75">B49+B24</f>
        <v>41</v>
      </c>
      <c r="C75" s="9">
        <f t="shared" si="12"/>
        <v>11</v>
      </c>
      <c r="D75" s="9">
        <f t="shared" si="12"/>
        <v>52</v>
      </c>
      <c r="E75" s="9">
        <f t="shared" si="12"/>
        <v>10357420</v>
      </c>
      <c r="F75" s="9">
        <f t="shared" si="12"/>
        <v>2778820</v>
      </c>
      <c r="G75" s="9">
        <f t="shared" si="12"/>
        <v>13136240</v>
      </c>
    </row>
    <row r="76" spans="1:7" ht="15.75">
      <c r="A76" s="23" t="s">
        <v>23</v>
      </c>
      <c r="B76" s="8">
        <v>212</v>
      </c>
      <c r="C76" s="8">
        <v>30</v>
      </c>
      <c r="D76" s="8">
        <v>242</v>
      </c>
      <c r="E76" s="10">
        <v>28777092</v>
      </c>
      <c r="F76" s="10">
        <v>4072230</v>
      </c>
      <c r="G76" s="10">
        <v>32849322</v>
      </c>
    </row>
    <row r="77" spans="1:7" ht="15.75">
      <c r="A77" s="23" t="s">
        <v>19</v>
      </c>
      <c r="B77" s="9">
        <f aca="true" t="shared" si="13" ref="B77:G78">B51+B25</f>
        <v>1</v>
      </c>
      <c r="C77" s="9">
        <f t="shared" si="13"/>
        <v>1</v>
      </c>
      <c r="D77" s="9">
        <f t="shared" si="13"/>
        <v>2</v>
      </c>
      <c r="E77" s="9">
        <f t="shared" si="13"/>
        <v>87932</v>
      </c>
      <c r="F77" s="9">
        <f t="shared" si="13"/>
        <v>87932</v>
      </c>
      <c r="G77" s="9">
        <f t="shared" si="13"/>
        <v>175864</v>
      </c>
    </row>
    <row r="78" spans="1:7" ht="15.75">
      <c r="A78" s="23" t="s">
        <v>20</v>
      </c>
      <c r="B78" s="9">
        <f t="shared" si="13"/>
        <v>3</v>
      </c>
      <c r="C78" s="9">
        <f t="shared" si="13"/>
        <v>1</v>
      </c>
      <c r="D78" s="9">
        <f t="shared" si="13"/>
        <v>4</v>
      </c>
      <c r="E78" s="9">
        <f t="shared" si="13"/>
        <v>373404</v>
      </c>
      <c r="F78" s="9">
        <f t="shared" si="13"/>
        <v>124468</v>
      </c>
      <c r="G78" s="9">
        <f t="shared" si="13"/>
        <v>497872</v>
      </c>
    </row>
    <row r="79" spans="1:7" ht="15.75">
      <c r="A79" s="23" t="s">
        <v>28</v>
      </c>
      <c r="B79" s="8">
        <v>16</v>
      </c>
      <c r="C79" s="8">
        <v>2</v>
      </c>
      <c r="D79" s="8">
        <v>18</v>
      </c>
      <c r="E79" s="10">
        <v>2792464</v>
      </c>
      <c r="F79" s="10">
        <v>349058</v>
      </c>
      <c r="G79" s="10">
        <v>3141522</v>
      </c>
    </row>
    <row r="80" spans="2:7" ht="15">
      <c r="B80" s="14"/>
      <c r="C80" s="14"/>
      <c r="D80" s="14"/>
      <c r="E80" s="14"/>
      <c r="F80" s="14"/>
      <c r="G80" s="14"/>
    </row>
  </sheetData>
  <sheetProtection/>
  <mergeCells count="5">
    <mergeCell ref="B7:D7"/>
    <mergeCell ref="E7:G7"/>
    <mergeCell ref="F3:G3"/>
    <mergeCell ref="A4:G4"/>
    <mergeCell ref="A7:A8"/>
  </mergeCells>
  <printOptions horizontalCentered="1"/>
  <pageMargins left="0" right="0" top="0.15748031496062992" bottom="0" header="0.31496062992125984" footer="0.31496062992125984"/>
  <pageSetup fitToHeight="2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62"/>
  <sheetViews>
    <sheetView tabSelected="1" zoomScalePageLayoutView="0" workbookViewId="0" topLeftCell="A1">
      <selection activeCell="H1" sqref="H1:I1"/>
    </sheetView>
  </sheetViews>
  <sheetFormatPr defaultColWidth="9.140625" defaultRowHeight="15"/>
  <cols>
    <col min="1" max="1" width="9.140625" style="1" customWidth="1"/>
    <col min="2" max="2" width="26.8515625" style="2" customWidth="1"/>
    <col min="3" max="3" width="30.00390625" style="1" customWidth="1"/>
    <col min="4" max="6" width="9.140625" style="5" customWidth="1"/>
    <col min="7" max="7" width="16.00390625" style="3" customWidth="1"/>
    <col min="8" max="8" width="14.28125" style="3" customWidth="1"/>
    <col min="9" max="9" width="19.28125" style="3" customWidth="1"/>
    <col min="10" max="16384" width="9.140625" style="1" customWidth="1"/>
  </cols>
  <sheetData>
    <row r="1" spans="8:9" ht="58.5" customHeight="1">
      <c r="H1" s="40" t="s">
        <v>43</v>
      </c>
      <c r="I1" s="40"/>
    </row>
    <row r="2" spans="1:9" ht="44.25" customHeight="1">
      <c r="A2" s="44" t="s">
        <v>36</v>
      </c>
      <c r="B2" s="44"/>
      <c r="C2" s="44"/>
      <c r="D2" s="44"/>
      <c r="E2" s="44"/>
      <c r="F2" s="44"/>
      <c r="G2" s="44"/>
      <c r="H2" s="44"/>
      <c r="I2" s="44"/>
    </row>
    <row r="3" ht="17.25" customHeight="1"/>
    <row r="4" ht="15" hidden="1"/>
    <row r="5" ht="15" hidden="1"/>
    <row r="6" spans="1:9" ht="21" customHeight="1">
      <c r="A6" s="54" t="s">
        <v>32</v>
      </c>
      <c r="B6" s="54" t="s">
        <v>33</v>
      </c>
      <c r="C6" s="56" t="s">
        <v>29</v>
      </c>
      <c r="D6" s="52" t="s">
        <v>31</v>
      </c>
      <c r="E6" s="52"/>
      <c r="F6" s="52"/>
      <c r="G6" s="53" t="s">
        <v>30</v>
      </c>
      <c r="H6" s="53"/>
      <c r="I6" s="53"/>
    </row>
    <row r="7" spans="1:9" ht="27" customHeight="1">
      <c r="A7" s="55"/>
      <c r="B7" s="55"/>
      <c r="C7" s="56"/>
      <c r="D7" s="6" t="s">
        <v>1</v>
      </c>
      <c r="E7" s="6" t="s">
        <v>2</v>
      </c>
      <c r="F7" s="6" t="s">
        <v>3</v>
      </c>
      <c r="G7" s="7" t="s">
        <v>1</v>
      </c>
      <c r="H7" s="7" t="s">
        <v>2</v>
      </c>
      <c r="I7" s="7" t="s">
        <v>3</v>
      </c>
    </row>
    <row r="8" spans="1:9" ht="16.5" customHeight="1">
      <c r="A8" s="27">
        <v>150001</v>
      </c>
      <c r="B8" s="28" t="s">
        <v>0</v>
      </c>
      <c r="C8" s="27"/>
      <c r="D8" s="29"/>
      <c r="E8" s="29"/>
      <c r="F8" s="29"/>
      <c r="G8" s="4"/>
      <c r="H8" s="4"/>
      <c r="I8" s="4"/>
    </row>
    <row r="9" spans="1:9" ht="15">
      <c r="A9" s="27"/>
      <c r="B9" s="28"/>
      <c r="C9" s="27" t="s">
        <v>4</v>
      </c>
      <c r="D9" s="29">
        <v>-2</v>
      </c>
      <c r="E9" s="29">
        <v>2</v>
      </c>
      <c r="F9" s="29">
        <f>SUM(D9:E9)</f>
        <v>0</v>
      </c>
      <c r="G9" s="4">
        <f>1863624-G28</f>
        <v>-310604</v>
      </c>
      <c r="H9" s="4">
        <f>776510-H28</f>
        <v>310604</v>
      </c>
      <c r="I9" s="4">
        <f>SUM(G9:H9)</f>
        <v>0</v>
      </c>
    </row>
    <row r="10" spans="1:9" ht="15">
      <c r="A10" s="27"/>
      <c r="B10" s="28"/>
      <c r="C10" s="27" t="s">
        <v>5</v>
      </c>
      <c r="D10" s="29"/>
      <c r="E10" s="29"/>
      <c r="F10" s="29"/>
      <c r="G10" s="4"/>
      <c r="H10" s="4"/>
      <c r="I10" s="4"/>
    </row>
    <row r="11" spans="1:9" ht="15">
      <c r="A11" s="27"/>
      <c r="B11" s="28"/>
      <c r="C11" s="27" t="s">
        <v>6</v>
      </c>
      <c r="D11" s="29"/>
      <c r="E11" s="29"/>
      <c r="F11" s="29"/>
      <c r="G11" s="4"/>
      <c r="H11" s="4"/>
      <c r="I11" s="4"/>
    </row>
    <row r="12" spans="1:9" ht="15">
      <c r="A12" s="27"/>
      <c r="B12" s="28"/>
      <c r="C12" s="27" t="s">
        <v>7</v>
      </c>
      <c r="D12" s="29">
        <v>-1</v>
      </c>
      <c r="E12" s="29">
        <v>3</v>
      </c>
      <c r="F12" s="29">
        <f>SUM(D12:E12)</f>
        <v>2</v>
      </c>
      <c r="G12" s="4">
        <f>2158496-G31</f>
        <v>-269812</v>
      </c>
      <c r="H12" s="4">
        <f>1079248-H31</f>
        <v>809436</v>
      </c>
      <c r="I12" s="4">
        <f>SUM(G12:H12)</f>
        <v>539624</v>
      </c>
    </row>
    <row r="13" spans="1:9" ht="15">
      <c r="A13" s="27"/>
      <c r="B13" s="28"/>
      <c r="C13" s="27" t="s">
        <v>8</v>
      </c>
      <c r="D13" s="29">
        <v>-5</v>
      </c>
      <c r="E13" s="29">
        <v>5</v>
      </c>
      <c r="F13" s="29">
        <f>SUM(D13:E13)</f>
        <v>0</v>
      </c>
      <c r="G13" s="4">
        <f>2955825-G32</f>
        <v>-591165</v>
      </c>
      <c r="H13" s="4">
        <f>827631-H32</f>
        <v>591165</v>
      </c>
      <c r="I13" s="4">
        <f>SUM(G13:H13)</f>
        <v>0</v>
      </c>
    </row>
    <row r="14" spans="1:9" ht="15">
      <c r="A14" s="27"/>
      <c r="B14" s="28"/>
      <c r="C14" s="27" t="s">
        <v>9</v>
      </c>
      <c r="D14" s="29"/>
      <c r="E14" s="29"/>
      <c r="F14" s="29"/>
      <c r="G14" s="4"/>
      <c r="H14" s="4"/>
      <c r="I14" s="4"/>
    </row>
    <row r="15" spans="1:9" ht="15">
      <c r="A15" s="27"/>
      <c r="B15" s="28"/>
      <c r="C15" s="27" t="s">
        <v>10</v>
      </c>
      <c r="D15" s="29">
        <v>13</v>
      </c>
      <c r="E15" s="29">
        <v>14</v>
      </c>
      <c r="F15" s="29">
        <f>SUM(D15:E15)</f>
        <v>27</v>
      </c>
      <c r="G15" s="4">
        <f>11745043-G34</f>
        <v>2091583</v>
      </c>
      <c r="H15" s="4">
        <f>3539602-H34</f>
        <v>2252474</v>
      </c>
      <c r="I15" s="4">
        <f>SUM(G15:H15)</f>
        <v>4344057</v>
      </c>
    </row>
    <row r="16" spans="1:9" ht="15">
      <c r="A16" s="27"/>
      <c r="B16" s="28"/>
      <c r="C16" s="27" t="s">
        <v>11</v>
      </c>
      <c r="D16" s="29">
        <v>12</v>
      </c>
      <c r="E16" s="29">
        <v>8</v>
      </c>
      <c r="F16" s="29">
        <f>SUM(D16:E16)</f>
        <v>20</v>
      </c>
      <c r="G16" s="4">
        <f>5751876-G35</f>
        <v>2654712</v>
      </c>
      <c r="H16" s="4">
        <f>2433486-H35</f>
        <v>1769808</v>
      </c>
      <c r="I16" s="4">
        <f>SUM(G16:H16)</f>
        <v>4424520</v>
      </c>
    </row>
    <row r="17" spans="1:9" ht="15">
      <c r="A17" s="27"/>
      <c r="B17" s="28"/>
      <c r="C17" s="27" t="s">
        <v>12</v>
      </c>
      <c r="D17" s="29"/>
      <c r="E17" s="29"/>
      <c r="F17" s="29"/>
      <c r="G17" s="4"/>
      <c r="H17" s="4"/>
      <c r="I17" s="4"/>
    </row>
    <row r="18" spans="1:9" ht="15">
      <c r="A18" s="27"/>
      <c r="B18" s="28"/>
      <c r="C18" s="27" t="s">
        <v>13</v>
      </c>
      <c r="D18" s="29">
        <v>-28</v>
      </c>
      <c r="E18" s="29">
        <v>-6</v>
      </c>
      <c r="F18" s="29">
        <f>SUM(D18:E18)</f>
        <v>-34</v>
      </c>
      <c r="G18" s="4">
        <f>6605370-G37</f>
        <v>-4020660</v>
      </c>
      <c r="H18" s="4">
        <f>2010330-H37</f>
        <v>-861570</v>
      </c>
      <c r="I18" s="4">
        <f>SUM(G18:H18)</f>
        <v>-4882230</v>
      </c>
    </row>
    <row r="19" spans="1:9" ht="15">
      <c r="A19" s="27"/>
      <c r="B19" s="28"/>
      <c r="C19" s="27" t="s">
        <v>14</v>
      </c>
      <c r="D19" s="29">
        <v>-2</v>
      </c>
      <c r="E19" s="29">
        <v>2</v>
      </c>
      <c r="F19" s="29">
        <f>SUM(D19:E19)</f>
        <v>0</v>
      </c>
      <c r="G19" s="4">
        <f>2566759-G38</f>
        <v>-394886</v>
      </c>
      <c r="H19" s="4">
        <f>789772-H38</f>
        <v>394886</v>
      </c>
      <c r="I19" s="4">
        <f>SUM(G19:H19)</f>
        <v>0</v>
      </c>
    </row>
    <row r="20" spans="1:9" ht="15">
      <c r="A20" s="27"/>
      <c r="B20" s="28"/>
      <c r="C20" s="27" t="s">
        <v>15</v>
      </c>
      <c r="D20" s="29"/>
      <c r="E20" s="29"/>
      <c r="F20" s="29"/>
      <c r="G20" s="4"/>
      <c r="H20" s="4"/>
      <c r="I20" s="4"/>
    </row>
    <row r="21" spans="1:9" ht="15">
      <c r="A21" s="27"/>
      <c r="B21" s="28"/>
      <c r="C21" s="27" t="s">
        <v>16</v>
      </c>
      <c r="D21" s="29"/>
      <c r="E21" s="29"/>
      <c r="F21" s="29"/>
      <c r="G21" s="4"/>
      <c r="H21" s="4"/>
      <c r="I21" s="4"/>
    </row>
    <row r="22" spans="1:9" ht="15">
      <c r="A22" s="27"/>
      <c r="B22" s="28"/>
      <c r="C22" s="27" t="s">
        <v>17</v>
      </c>
      <c r="D22" s="29"/>
      <c r="E22" s="29"/>
      <c r="F22" s="29"/>
      <c r="G22" s="4"/>
      <c r="H22" s="4"/>
      <c r="I22" s="4"/>
    </row>
    <row r="23" spans="1:9" ht="15">
      <c r="A23" s="27"/>
      <c r="B23" s="28"/>
      <c r="C23" s="27" t="s">
        <v>18</v>
      </c>
      <c r="D23" s="29">
        <v>-1</v>
      </c>
      <c r="E23" s="29">
        <v>1</v>
      </c>
      <c r="F23" s="29">
        <f>SUM(D23:E23)</f>
        <v>0</v>
      </c>
      <c r="G23" s="4">
        <f>505240-G42</f>
        <v>-252620</v>
      </c>
      <c r="H23" s="4">
        <f>252620-H42</f>
        <v>252620</v>
      </c>
      <c r="I23" s="4">
        <f>SUM(G23:H23)</f>
        <v>0</v>
      </c>
    </row>
    <row r="24" spans="1:9" ht="15">
      <c r="A24" s="27"/>
      <c r="B24" s="28"/>
      <c r="C24" s="27" t="s">
        <v>19</v>
      </c>
      <c r="D24" s="29"/>
      <c r="E24" s="29">
        <v>1</v>
      </c>
      <c r="F24" s="29">
        <f>SUM(E24)</f>
        <v>1</v>
      </c>
      <c r="G24" s="4">
        <f>87932-G43</f>
        <v>0</v>
      </c>
      <c r="H24" s="4">
        <f>87932-H43</f>
        <v>87932</v>
      </c>
      <c r="I24" s="4">
        <f>SUM(G24:H24)</f>
        <v>87932</v>
      </c>
    </row>
    <row r="25" spans="1:9" ht="15">
      <c r="A25" s="27"/>
      <c r="B25" s="28"/>
      <c r="C25" s="27" t="s">
        <v>20</v>
      </c>
      <c r="D25" s="29"/>
      <c r="E25" s="29"/>
      <c r="F25" s="29"/>
      <c r="G25" s="4"/>
      <c r="H25" s="4"/>
      <c r="I25" s="4"/>
    </row>
    <row r="26" spans="1:9" ht="24" customHeight="1">
      <c r="A26" s="30"/>
      <c r="B26" s="48" t="s">
        <v>34</v>
      </c>
      <c r="C26" s="49"/>
      <c r="D26" s="31">
        <f>SUM(D9:D25)</f>
        <v>-14</v>
      </c>
      <c r="E26" s="31">
        <f>SUM(E9:E25)</f>
        <v>30</v>
      </c>
      <c r="F26" s="31">
        <f>SUM(D26:E26)</f>
        <v>16</v>
      </c>
      <c r="G26" s="32">
        <f>SUM(G9:G25)</f>
        <v>-1093452</v>
      </c>
      <c r="H26" s="32">
        <f>SUM(H9:H25)</f>
        <v>5607355</v>
      </c>
      <c r="I26" s="32">
        <f>SUM(G26:H26)</f>
        <v>4513903</v>
      </c>
    </row>
    <row r="27" spans="1:9" ht="33" customHeight="1">
      <c r="A27" s="27"/>
      <c r="B27" s="50" t="s">
        <v>35</v>
      </c>
      <c r="C27" s="51"/>
      <c r="D27" s="33">
        <v>258</v>
      </c>
      <c r="E27" s="33">
        <v>48</v>
      </c>
      <c r="F27" s="33">
        <v>306</v>
      </c>
      <c r="G27" s="34">
        <v>41618392</v>
      </c>
      <c r="H27" s="34">
        <v>7792029</v>
      </c>
      <c r="I27" s="34">
        <v>49410421</v>
      </c>
    </row>
    <row r="28" spans="1:9" ht="15">
      <c r="A28" s="27"/>
      <c r="B28" s="28"/>
      <c r="C28" s="27" t="s">
        <v>4</v>
      </c>
      <c r="D28" s="29">
        <v>14</v>
      </c>
      <c r="E28" s="29">
        <v>3</v>
      </c>
      <c r="F28" s="29">
        <v>17</v>
      </c>
      <c r="G28" s="4">
        <v>2174228</v>
      </c>
      <c r="H28" s="4">
        <v>465906</v>
      </c>
      <c r="I28" s="4">
        <v>2640134</v>
      </c>
    </row>
    <row r="29" spans="1:9" ht="15">
      <c r="A29" s="27"/>
      <c r="B29" s="28"/>
      <c r="C29" s="27" t="s">
        <v>5</v>
      </c>
      <c r="D29" s="29">
        <v>6</v>
      </c>
      <c r="E29" s="29">
        <v>1</v>
      </c>
      <c r="F29" s="29">
        <v>7</v>
      </c>
      <c r="G29" s="4">
        <v>905604</v>
      </c>
      <c r="H29" s="4">
        <v>150934</v>
      </c>
      <c r="I29" s="4">
        <v>1056538</v>
      </c>
    </row>
    <row r="30" spans="1:9" ht="15">
      <c r="A30" s="27"/>
      <c r="B30" s="28"/>
      <c r="C30" s="27" t="s">
        <v>6</v>
      </c>
      <c r="D30" s="29">
        <v>3</v>
      </c>
      <c r="E30" s="29">
        <v>1</v>
      </c>
      <c r="F30" s="29">
        <v>4</v>
      </c>
      <c r="G30" s="4">
        <v>446322</v>
      </c>
      <c r="H30" s="4">
        <v>148774</v>
      </c>
      <c r="I30" s="4">
        <v>595096</v>
      </c>
    </row>
    <row r="31" spans="1:9" ht="15">
      <c r="A31" s="27"/>
      <c r="B31" s="28"/>
      <c r="C31" s="27" t="s">
        <v>7</v>
      </c>
      <c r="D31" s="29">
        <v>9</v>
      </c>
      <c r="E31" s="29">
        <v>1</v>
      </c>
      <c r="F31" s="29">
        <v>10</v>
      </c>
      <c r="G31" s="4">
        <v>2428308</v>
      </c>
      <c r="H31" s="4">
        <v>269812</v>
      </c>
      <c r="I31" s="4">
        <v>2698120</v>
      </c>
    </row>
    <row r="32" spans="1:9" s="11" customFormat="1" ht="15">
      <c r="A32" s="35"/>
      <c r="B32" s="36"/>
      <c r="C32" s="35" t="s">
        <v>8</v>
      </c>
      <c r="D32" s="37">
        <v>30</v>
      </c>
      <c r="E32" s="37">
        <v>2</v>
      </c>
      <c r="F32" s="37">
        <v>32</v>
      </c>
      <c r="G32" s="38">
        <v>3546990</v>
      </c>
      <c r="H32" s="38">
        <v>236466</v>
      </c>
      <c r="I32" s="38">
        <v>3783456</v>
      </c>
    </row>
    <row r="33" spans="1:9" ht="15">
      <c r="A33" s="27"/>
      <c r="B33" s="28"/>
      <c r="C33" s="27" t="s">
        <v>9</v>
      </c>
      <c r="D33" s="29">
        <v>1</v>
      </c>
      <c r="E33" s="29">
        <v>0</v>
      </c>
      <c r="F33" s="29">
        <v>1</v>
      </c>
      <c r="G33" s="4">
        <v>118077</v>
      </c>
      <c r="H33" s="4">
        <v>0</v>
      </c>
      <c r="I33" s="4">
        <v>118077</v>
      </c>
    </row>
    <row r="34" spans="1:9" s="12" customFormat="1" ht="15">
      <c r="A34" s="27"/>
      <c r="B34" s="28"/>
      <c r="C34" s="27" t="s">
        <v>10</v>
      </c>
      <c r="D34" s="29">
        <v>60</v>
      </c>
      <c r="E34" s="29">
        <v>8</v>
      </c>
      <c r="F34" s="29">
        <v>68</v>
      </c>
      <c r="G34" s="4">
        <v>9653460</v>
      </c>
      <c r="H34" s="4">
        <v>1287128</v>
      </c>
      <c r="I34" s="4">
        <v>10940588</v>
      </c>
    </row>
    <row r="35" spans="1:9" ht="15">
      <c r="A35" s="27"/>
      <c r="B35" s="28"/>
      <c r="C35" s="27" t="s">
        <v>11</v>
      </c>
      <c r="D35" s="29">
        <v>14</v>
      </c>
      <c r="E35" s="29">
        <v>3</v>
      </c>
      <c r="F35" s="29">
        <v>17</v>
      </c>
      <c r="G35" s="4">
        <v>3097164</v>
      </c>
      <c r="H35" s="4">
        <v>663678</v>
      </c>
      <c r="I35" s="4">
        <v>3760842</v>
      </c>
    </row>
    <row r="36" spans="1:9" ht="15">
      <c r="A36" s="27"/>
      <c r="B36" s="28"/>
      <c r="C36" s="27" t="s">
        <v>12</v>
      </c>
      <c r="D36" s="29">
        <v>3</v>
      </c>
      <c r="E36" s="29">
        <v>1</v>
      </c>
      <c r="F36" s="29">
        <v>4</v>
      </c>
      <c r="G36" s="4">
        <v>844680</v>
      </c>
      <c r="H36" s="4">
        <v>281560</v>
      </c>
      <c r="I36" s="4">
        <v>1126240</v>
      </c>
    </row>
    <row r="37" spans="1:9" ht="15">
      <c r="A37" s="27"/>
      <c r="B37" s="28"/>
      <c r="C37" s="27" t="s">
        <v>13</v>
      </c>
      <c r="D37" s="29">
        <v>74</v>
      </c>
      <c r="E37" s="29">
        <v>20</v>
      </c>
      <c r="F37" s="29">
        <v>94</v>
      </c>
      <c r="G37" s="4">
        <v>10626030</v>
      </c>
      <c r="H37" s="4">
        <v>2871900</v>
      </c>
      <c r="I37" s="4">
        <v>13497930</v>
      </c>
    </row>
    <row r="38" spans="1:9" s="12" customFormat="1" ht="15">
      <c r="A38" s="27"/>
      <c r="B38" s="28"/>
      <c r="C38" s="27" t="s">
        <v>14</v>
      </c>
      <c r="D38" s="29">
        <v>15</v>
      </c>
      <c r="E38" s="29">
        <v>2</v>
      </c>
      <c r="F38" s="29">
        <v>17</v>
      </c>
      <c r="G38" s="4">
        <v>2961645</v>
      </c>
      <c r="H38" s="4">
        <v>394886</v>
      </c>
      <c r="I38" s="4">
        <v>3356531</v>
      </c>
    </row>
    <row r="39" spans="1:9" ht="15">
      <c r="A39" s="27"/>
      <c r="B39" s="28"/>
      <c r="C39" s="27" t="s">
        <v>15</v>
      </c>
      <c r="D39" s="29">
        <v>3</v>
      </c>
      <c r="E39" s="29">
        <v>1</v>
      </c>
      <c r="F39" s="29">
        <v>4</v>
      </c>
      <c r="G39" s="4">
        <v>753873</v>
      </c>
      <c r="H39" s="4">
        <v>251291</v>
      </c>
      <c r="I39" s="4">
        <v>1005164</v>
      </c>
    </row>
    <row r="40" spans="1:9" ht="15">
      <c r="A40" s="27"/>
      <c r="B40" s="28"/>
      <c r="C40" s="27" t="s">
        <v>16</v>
      </c>
      <c r="D40" s="29">
        <v>13</v>
      </c>
      <c r="E40" s="29">
        <v>2</v>
      </c>
      <c r="F40" s="29">
        <v>15</v>
      </c>
      <c r="G40" s="4">
        <v>1684683</v>
      </c>
      <c r="H40" s="4">
        <v>259182</v>
      </c>
      <c r="I40" s="4">
        <v>1943865</v>
      </c>
    </row>
    <row r="41" spans="1:9" ht="15">
      <c r="A41" s="27"/>
      <c r="B41" s="28"/>
      <c r="C41" s="27" t="s">
        <v>17</v>
      </c>
      <c r="D41" s="29">
        <v>6</v>
      </c>
      <c r="E41" s="29">
        <v>2</v>
      </c>
      <c r="F41" s="29">
        <v>8</v>
      </c>
      <c r="G41" s="4">
        <v>1158132</v>
      </c>
      <c r="H41" s="4">
        <v>386044</v>
      </c>
      <c r="I41" s="4">
        <v>1544176</v>
      </c>
    </row>
    <row r="42" spans="1:9" ht="15">
      <c r="A42" s="27"/>
      <c r="B42" s="28"/>
      <c r="C42" s="27" t="s">
        <v>18</v>
      </c>
      <c r="D42" s="29">
        <v>3</v>
      </c>
      <c r="E42" s="29">
        <v>0</v>
      </c>
      <c r="F42" s="29">
        <v>3</v>
      </c>
      <c r="G42" s="4">
        <v>757860</v>
      </c>
      <c r="H42" s="4">
        <v>0</v>
      </c>
      <c r="I42" s="4">
        <v>757860</v>
      </c>
    </row>
    <row r="43" spans="1:9" ht="15">
      <c r="A43" s="27"/>
      <c r="B43" s="28"/>
      <c r="C43" s="27" t="s">
        <v>19</v>
      </c>
      <c r="D43" s="29">
        <v>1</v>
      </c>
      <c r="E43" s="29">
        <v>0</v>
      </c>
      <c r="F43" s="29">
        <v>1</v>
      </c>
      <c r="G43" s="4">
        <v>87932</v>
      </c>
      <c r="H43" s="4">
        <v>0</v>
      </c>
      <c r="I43" s="4">
        <v>87932</v>
      </c>
    </row>
    <row r="44" spans="1:9" ht="15">
      <c r="A44" s="27"/>
      <c r="B44" s="28"/>
      <c r="C44" s="27" t="s">
        <v>20</v>
      </c>
      <c r="D44" s="29">
        <v>3</v>
      </c>
      <c r="E44" s="29">
        <v>1</v>
      </c>
      <c r="F44" s="29">
        <v>4</v>
      </c>
      <c r="G44" s="4">
        <v>373404</v>
      </c>
      <c r="H44" s="4">
        <v>124468</v>
      </c>
      <c r="I44" s="4">
        <v>497872</v>
      </c>
    </row>
    <row r="45" spans="1:9" ht="44.25" customHeight="1">
      <c r="A45" s="27"/>
      <c r="B45" s="47" t="s">
        <v>38</v>
      </c>
      <c r="C45" s="47"/>
      <c r="D45" s="31">
        <f>D27+D26</f>
        <v>244</v>
      </c>
      <c r="E45" s="31">
        <f>E27+E26</f>
        <v>78</v>
      </c>
      <c r="F45" s="31">
        <f>F27+F26</f>
        <v>322</v>
      </c>
      <c r="G45" s="32">
        <f>G27+G26</f>
        <v>40524940</v>
      </c>
      <c r="H45" s="32">
        <f>H27+H26</f>
        <v>13399384</v>
      </c>
      <c r="I45" s="32">
        <f>SUM(G45:H45)</f>
        <v>53924324</v>
      </c>
    </row>
    <row r="46" spans="1:9" ht="15">
      <c r="A46" s="27"/>
      <c r="B46" s="28"/>
      <c r="C46" s="27" t="s">
        <v>4</v>
      </c>
      <c r="D46" s="29">
        <f aca="true" t="shared" si="0" ref="D46:E62">D28+D9</f>
        <v>12</v>
      </c>
      <c r="E46" s="29">
        <f t="shared" si="0"/>
        <v>5</v>
      </c>
      <c r="F46" s="29">
        <v>17</v>
      </c>
      <c r="G46" s="39">
        <f aca="true" t="shared" si="1" ref="G46:H62">G28+G9</f>
        <v>1863624</v>
      </c>
      <c r="H46" s="39">
        <f t="shared" si="1"/>
        <v>776510</v>
      </c>
      <c r="I46" s="4">
        <f>SUM(G46:H46)</f>
        <v>2640134</v>
      </c>
    </row>
    <row r="47" spans="1:9" ht="15">
      <c r="A47" s="27"/>
      <c r="B47" s="28"/>
      <c r="C47" s="27" t="s">
        <v>5</v>
      </c>
      <c r="D47" s="29">
        <f t="shared" si="0"/>
        <v>6</v>
      </c>
      <c r="E47" s="29">
        <f t="shared" si="0"/>
        <v>1</v>
      </c>
      <c r="F47" s="29">
        <v>7</v>
      </c>
      <c r="G47" s="39">
        <f t="shared" si="1"/>
        <v>905604</v>
      </c>
      <c r="H47" s="39">
        <f t="shared" si="1"/>
        <v>150934</v>
      </c>
      <c r="I47" s="4">
        <f aca="true" t="shared" si="2" ref="I47:I62">SUM(G47:H47)</f>
        <v>1056538</v>
      </c>
    </row>
    <row r="48" spans="1:9" ht="15">
      <c r="A48" s="27"/>
      <c r="B48" s="28"/>
      <c r="C48" s="27" t="s">
        <v>6</v>
      </c>
      <c r="D48" s="29">
        <f t="shared" si="0"/>
        <v>3</v>
      </c>
      <c r="E48" s="29">
        <f t="shared" si="0"/>
        <v>1</v>
      </c>
      <c r="F48" s="29">
        <v>4</v>
      </c>
      <c r="G48" s="39">
        <f t="shared" si="1"/>
        <v>446322</v>
      </c>
      <c r="H48" s="39">
        <f t="shared" si="1"/>
        <v>148774</v>
      </c>
      <c r="I48" s="4">
        <f t="shared" si="2"/>
        <v>595096</v>
      </c>
    </row>
    <row r="49" spans="1:9" ht="15">
      <c r="A49" s="27"/>
      <c r="B49" s="28"/>
      <c r="C49" s="27" t="s">
        <v>7</v>
      </c>
      <c r="D49" s="29">
        <f t="shared" si="0"/>
        <v>8</v>
      </c>
      <c r="E49" s="29">
        <f t="shared" si="0"/>
        <v>4</v>
      </c>
      <c r="F49" s="29">
        <v>10</v>
      </c>
      <c r="G49" s="39">
        <f t="shared" si="1"/>
        <v>2158496</v>
      </c>
      <c r="H49" s="39">
        <f t="shared" si="1"/>
        <v>1079248</v>
      </c>
      <c r="I49" s="4">
        <f t="shared" si="2"/>
        <v>3237744</v>
      </c>
    </row>
    <row r="50" spans="1:9" s="11" customFormat="1" ht="15">
      <c r="A50" s="35"/>
      <c r="B50" s="36"/>
      <c r="C50" s="35" t="s">
        <v>8</v>
      </c>
      <c r="D50" s="29">
        <f t="shared" si="0"/>
        <v>25</v>
      </c>
      <c r="E50" s="29">
        <f t="shared" si="0"/>
        <v>7</v>
      </c>
      <c r="F50" s="37">
        <v>32</v>
      </c>
      <c r="G50" s="39">
        <f t="shared" si="1"/>
        <v>2955825</v>
      </c>
      <c r="H50" s="39">
        <f t="shared" si="1"/>
        <v>827631</v>
      </c>
      <c r="I50" s="4">
        <f t="shared" si="2"/>
        <v>3783456</v>
      </c>
    </row>
    <row r="51" spans="1:9" ht="15">
      <c r="A51" s="27"/>
      <c r="B51" s="28"/>
      <c r="C51" s="27" t="s">
        <v>9</v>
      </c>
      <c r="D51" s="29">
        <f t="shared" si="0"/>
        <v>1</v>
      </c>
      <c r="E51" s="29">
        <f t="shared" si="0"/>
        <v>0</v>
      </c>
      <c r="F51" s="29">
        <v>1</v>
      </c>
      <c r="G51" s="39">
        <f t="shared" si="1"/>
        <v>118077</v>
      </c>
      <c r="H51" s="39">
        <f t="shared" si="1"/>
        <v>0</v>
      </c>
      <c r="I51" s="4">
        <f t="shared" si="2"/>
        <v>118077</v>
      </c>
    </row>
    <row r="52" spans="1:9" s="12" customFormat="1" ht="15">
      <c r="A52" s="27"/>
      <c r="B52" s="28"/>
      <c r="C52" s="27" t="s">
        <v>10</v>
      </c>
      <c r="D52" s="29">
        <f t="shared" si="0"/>
        <v>73</v>
      </c>
      <c r="E52" s="29">
        <f t="shared" si="0"/>
        <v>22</v>
      </c>
      <c r="F52" s="29">
        <v>68</v>
      </c>
      <c r="G52" s="39">
        <f t="shared" si="1"/>
        <v>11745043</v>
      </c>
      <c r="H52" s="39">
        <f t="shared" si="1"/>
        <v>3539602</v>
      </c>
      <c r="I52" s="4">
        <f t="shared" si="2"/>
        <v>15284645</v>
      </c>
    </row>
    <row r="53" spans="1:9" ht="15">
      <c r="A53" s="27"/>
      <c r="B53" s="28"/>
      <c r="C53" s="27" t="s">
        <v>11</v>
      </c>
      <c r="D53" s="29">
        <f t="shared" si="0"/>
        <v>26</v>
      </c>
      <c r="E53" s="29">
        <f t="shared" si="0"/>
        <v>11</v>
      </c>
      <c r="F53" s="29">
        <v>17</v>
      </c>
      <c r="G53" s="39">
        <f t="shared" si="1"/>
        <v>5751876</v>
      </c>
      <c r="H53" s="39">
        <f t="shared" si="1"/>
        <v>2433486</v>
      </c>
      <c r="I53" s="4">
        <f t="shared" si="2"/>
        <v>8185362</v>
      </c>
    </row>
    <row r="54" spans="1:9" ht="15">
      <c r="A54" s="27"/>
      <c r="B54" s="28"/>
      <c r="C54" s="27" t="s">
        <v>12</v>
      </c>
      <c r="D54" s="29">
        <f t="shared" si="0"/>
        <v>3</v>
      </c>
      <c r="E54" s="29">
        <f t="shared" si="0"/>
        <v>1</v>
      </c>
      <c r="F54" s="29">
        <v>4</v>
      </c>
      <c r="G54" s="39">
        <f t="shared" si="1"/>
        <v>844680</v>
      </c>
      <c r="H54" s="39">
        <f t="shared" si="1"/>
        <v>281560</v>
      </c>
      <c r="I54" s="4">
        <f t="shared" si="2"/>
        <v>1126240</v>
      </c>
    </row>
    <row r="55" spans="1:9" ht="15">
      <c r="A55" s="27"/>
      <c r="B55" s="28"/>
      <c r="C55" s="27" t="s">
        <v>13</v>
      </c>
      <c r="D55" s="29">
        <f t="shared" si="0"/>
        <v>46</v>
      </c>
      <c r="E55" s="29">
        <f t="shared" si="0"/>
        <v>14</v>
      </c>
      <c r="F55" s="29">
        <v>94</v>
      </c>
      <c r="G55" s="39">
        <f t="shared" si="1"/>
        <v>6605370</v>
      </c>
      <c r="H55" s="39">
        <f t="shared" si="1"/>
        <v>2010330</v>
      </c>
      <c r="I55" s="4">
        <f t="shared" si="2"/>
        <v>8615700</v>
      </c>
    </row>
    <row r="56" spans="1:9" s="12" customFormat="1" ht="15">
      <c r="A56" s="27"/>
      <c r="B56" s="28"/>
      <c r="C56" s="27" t="s">
        <v>14</v>
      </c>
      <c r="D56" s="29">
        <f t="shared" si="0"/>
        <v>13</v>
      </c>
      <c r="E56" s="29">
        <f t="shared" si="0"/>
        <v>4</v>
      </c>
      <c r="F56" s="29">
        <v>17</v>
      </c>
      <c r="G56" s="39">
        <f t="shared" si="1"/>
        <v>2566759</v>
      </c>
      <c r="H56" s="39">
        <f t="shared" si="1"/>
        <v>789772</v>
      </c>
      <c r="I56" s="4">
        <f t="shared" si="2"/>
        <v>3356531</v>
      </c>
    </row>
    <row r="57" spans="1:9" ht="15">
      <c r="A57" s="27"/>
      <c r="B57" s="28"/>
      <c r="C57" s="27" t="s">
        <v>15</v>
      </c>
      <c r="D57" s="29">
        <f t="shared" si="0"/>
        <v>3</v>
      </c>
      <c r="E57" s="29">
        <f t="shared" si="0"/>
        <v>1</v>
      </c>
      <c r="F57" s="29">
        <v>4</v>
      </c>
      <c r="G57" s="39">
        <f t="shared" si="1"/>
        <v>753873</v>
      </c>
      <c r="H57" s="39">
        <f t="shared" si="1"/>
        <v>251291</v>
      </c>
      <c r="I57" s="4">
        <f t="shared" si="2"/>
        <v>1005164</v>
      </c>
    </row>
    <row r="58" spans="1:9" ht="15">
      <c r="A58" s="27"/>
      <c r="B58" s="28"/>
      <c r="C58" s="27" t="s">
        <v>16</v>
      </c>
      <c r="D58" s="29">
        <f t="shared" si="0"/>
        <v>13</v>
      </c>
      <c r="E58" s="29">
        <f t="shared" si="0"/>
        <v>2</v>
      </c>
      <c r="F58" s="29">
        <v>15</v>
      </c>
      <c r="G58" s="39">
        <f t="shared" si="1"/>
        <v>1684683</v>
      </c>
      <c r="H58" s="39">
        <f t="shared" si="1"/>
        <v>259182</v>
      </c>
      <c r="I58" s="4">
        <f t="shared" si="2"/>
        <v>1943865</v>
      </c>
    </row>
    <row r="59" spans="1:9" ht="15">
      <c r="A59" s="27"/>
      <c r="B59" s="28"/>
      <c r="C59" s="27" t="s">
        <v>17</v>
      </c>
      <c r="D59" s="29">
        <f t="shared" si="0"/>
        <v>6</v>
      </c>
      <c r="E59" s="29">
        <f t="shared" si="0"/>
        <v>2</v>
      </c>
      <c r="F59" s="29">
        <v>8</v>
      </c>
      <c r="G59" s="39">
        <f t="shared" si="1"/>
        <v>1158132</v>
      </c>
      <c r="H59" s="39">
        <f t="shared" si="1"/>
        <v>386044</v>
      </c>
      <c r="I59" s="4">
        <f t="shared" si="2"/>
        <v>1544176</v>
      </c>
    </row>
    <row r="60" spans="1:9" ht="15">
      <c r="A60" s="27"/>
      <c r="B60" s="28"/>
      <c r="C60" s="27" t="s">
        <v>18</v>
      </c>
      <c r="D60" s="29">
        <f t="shared" si="0"/>
        <v>2</v>
      </c>
      <c r="E60" s="29">
        <f t="shared" si="0"/>
        <v>1</v>
      </c>
      <c r="F60" s="29">
        <v>3</v>
      </c>
      <c r="G60" s="39">
        <f t="shared" si="1"/>
        <v>505240</v>
      </c>
      <c r="H60" s="39">
        <f t="shared" si="1"/>
        <v>252620</v>
      </c>
      <c r="I60" s="4">
        <f t="shared" si="2"/>
        <v>757860</v>
      </c>
    </row>
    <row r="61" spans="1:9" ht="15">
      <c r="A61" s="27"/>
      <c r="B61" s="28"/>
      <c r="C61" s="27" t="s">
        <v>19</v>
      </c>
      <c r="D61" s="29">
        <f t="shared" si="0"/>
        <v>1</v>
      </c>
      <c r="E61" s="29">
        <f t="shared" si="0"/>
        <v>1</v>
      </c>
      <c r="F61" s="29">
        <v>1</v>
      </c>
      <c r="G61" s="39">
        <f t="shared" si="1"/>
        <v>87932</v>
      </c>
      <c r="H61" s="39">
        <f t="shared" si="1"/>
        <v>87932</v>
      </c>
      <c r="I61" s="4">
        <f t="shared" si="2"/>
        <v>175864</v>
      </c>
    </row>
    <row r="62" spans="1:9" ht="15">
      <c r="A62" s="27"/>
      <c r="B62" s="28"/>
      <c r="C62" s="27" t="s">
        <v>20</v>
      </c>
      <c r="D62" s="29">
        <f t="shared" si="0"/>
        <v>3</v>
      </c>
      <c r="E62" s="29">
        <f t="shared" si="0"/>
        <v>1</v>
      </c>
      <c r="F62" s="29">
        <v>4</v>
      </c>
      <c r="G62" s="39">
        <f t="shared" si="1"/>
        <v>373404</v>
      </c>
      <c r="H62" s="39">
        <f t="shared" si="1"/>
        <v>124468</v>
      </c>
      <c r="I62" s="4">
        <f t="shared" si="2"/>
        <v>497872</v>
      </c>
    </row>
  </sheetData>
  <sheetProtection/>
  <mergeCells count="10">
    <mergeCell ref="B45:C45"/>
    <mergeCell ref="B26:C26"/>
    <mergeCell ref="B27:C27"/>
    <mergeCell ref="D6:F6"/>
    <mergeCell ref="G6:I6"/>
    <mergeCell ref="H1:I1"/>
    <mergeCell ref="A2:I2"/>
    <mergeCell ref="A6:A7"/>
    <mergeCell ref="B6:B7"/>
    <mergeCell ref="C6:C7"/>
  </mergeCells>
  <printOptions horizontalCentered="1"/>
  <pageMargins left="0.1968503937007874" right="0.11811023622047245" top="0.1968503937007874" bottom="0.15748031496062992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eugene</cp:lastModifiedBy>
  <cp:lastPrinted>2018-05-28T12:14:53Z</cp:lastPrinted>
  <dcterms:created xsi:type="dcterms:W3CDTF">2018-01-22T11:16:10Z</dcterms:created>
  <dcterms:modified xsi:type="dcterms:W3CDTF">2018-05-28T15:04:38Z</dcterms:modified>
  <cp:category/>
  <cp:version/>
  <cp:contentType/>
  <cp:contentStatus/>
</cp:coreProperties>
</file>