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605" windowHeight="9435" tabRatio="33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<sst xmlns="http://schemas.openxmlformats.org/spreadsheetml/2006/main" count="131" uniqueCount="52">
  <si>
    <t>№</t>
  </si>
  <si>
    <t xml:space="preserve">Код </t>
  </si>
  <si>
    <t xml:space="preserve">Услуга </t>
  </si>
  <si>
    <t>стоимость 1 услуги, рубли</t>
  </si>
  <si>
    <t>A18.05.002.002</t>
  </si>
  <si>
    <t>A18.05.011</t>
  </si>
  <si>
    <t>Гемодиафильтрация</t>
  </si>
  <si>
    <t>A18.05.004</t>
  </si>
  <si>
    <t>Ультрафильтрация крови</t>
  </si>
  <si>
    <t>A18.05.002.003</t>
  </si>
  <si>
    <t>Гемодиализ интермитирующий продленный</t>
  </si>
  <si>
    <t>A18.05.003</t>
  </si>
  <si>
    <t>Гемофильтрация крови</t>
  </si>
  <si>
    <t>A18.05.003.001</t>
  </si>
  <si>
    <t>Ультрафильтрация продленная</t>
  </si>
  <si>
    <t>A18.05.011.001</t>
  </si>
  <si>
    <t>Гемодиафильтрация  продленная</t>
  </si>
  <si>
    <t>A18.05.002.005</t>
  </si>
  <si>
    <t>Гемодиализ продолжительный</t>
  </si>
  <si>
    <t>A18.05.003.002</t>
  </si>
  <si>
    <t>Гемофильтрация крови продолжительная</t>
  </si>
  <si>
    <t>А18.30.001</t>
  </si>
  <si>
    <t xml:space="preserve">Перитонеальный диализ  </t>
  </si>
  <si>
    <t>А18.30.001.001</t>
  </si>
  <si>
    <t>Перитонеальный диализ  проточный</t>
  </si>
  <si>
    <t>А18.30.001.002</t>
  </si>
  <si>
    <t>Перитонеальный диализ при нарушении ультрафильтрации</t>
  </si>
  <si>
    <t>Перитонеальный диализ с использованием автоматизированных технологий</t>
  </si>
  <si>
    <t>РКБ</t>
  </si>
  <si>
    <t>всего</t>
  </si>
  <si>
    <t>СКНЦ</t>
  </si>
  <si>
    <t>БМК</t>
  </si>
  <si>
    <t>месяц</t>
  </si>
  <si>
    <t>ИТОГО</t>
  </si>
  <si>
    <t>гемодиализ</t>
  </si>
  <si>
    <t>услуги</t>
  </si>
  <si>
    <t>Услуги</t>
  </si>
  <si>
    <t>Сумма</t>
  </si>
  <si>
    <t xml:space="preserve"> Гемодиализ,Гемодиализ интермитирующий низкопоточный</t>
  </si>
  <si>
    <t>Гемодиализ интермитирующий высокопоточный</t>
  </si>
  <si>
    <t>A18.05.002.001</t>
  </si>
  <si>
    <t>150001 РКБ (амбулаторные)</t>
  </si>
  <si>
    <t>150001 РКБ (стационарные)</t>
  </si>
  <si>
    <t>ИТОГО амбулаторно</t>
  </si>
  <si>
    <t xml:space="preserve">амб. число случаев </t>
  </si>
  <si>
    <t xml:space="preserve">стац. число случаев </t>
  </si>
  <si>
    <t>ИТОГО:</t>
  </si>
  <si>
    <t>СКНЦ  (150026)</t>
  </si>
  <si>
    <t>БМК (150103)</t>
  </si>
  <si>
    <t>Исполнение за _______ 2016 год</t>
  </si>
  <si>
    <t>Гемодиализ распределение по случаям на 2016 год  по состоянию на 01.04.2016г</t>
  </si>
  <si>
    <t>Приложение № 4 к Протоколу заседания Комиссии по разработке территориальной программы ОМС №4 от 26 апреля 2016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</si>
</sst>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_р_.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35" borderId="0" xfId="0" applyFont="1" applyFill="1" applyBorder="1" applyAlignment="1">
      <alignment vertical="center"/>
    </xf>
    <xf numFmtId="177" fontId="0" fillId="0" borderId="0" xfId="0" applyNumberFormat="1" applyAlignment="1">
      <alignment/>
    </xf>
    <xf numFmtId="4" fontId="4" fillId="36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2.875" style="0" bestFit="1" customWidth="1"/>
    <col min="2" max="2" width="12.25390625" style="0" bestFit="1" customWidth="1"/>
    <col min="3" max="3" width="41.25390625" style="0" customWidth="1"/>
    <col min="4" max="4" width="14.875" style="7" customWidth="1"/>
    <col min="5" max="5" width="9.625" style="8" bestFit="1" customWidth="1"/>
    <col min="6" max="6" width="7.00390625" style="8" bestFit="1" customWidth="1"/>
    <col min="7" max="7" width="12.25390625" style="7" bestFit="1" customWidth="1"/>
    <col min="8" max="8" width="9.625" style="7" customWidth="1"/>
    <col min="9" max="9" width="7.875" style="7" bestFit="1" customWidth="1"/>
    <col min="10" max="10" width="12.25390625" style="7" bestFit="1" customWidth="1"/>
    <col min="11" max="11" width="10.625" style="7" customWidth="1"/>
    <col min="12" max="12" width="8.875" style="7" bestFit="1" customWidth="1"/>
    <col min="13" max="13" width="13.375" style="7" bestFit="1" customWidth="1"/>
    <col min="14" max="14" width="9.00390625" style="7" customWidth="1"/>
    <col min="15" max="15" width="7.00390625" style="7" bestFit="1" customWidth="1"/>
    <col min="16" max="16" width="13.375" style="7" bestFit="1" customWidth="1"/>
    <col min="17" max="17" width="10.00390625" style="7" customWidth="1"/>
    <col min="18" max="18" width="7.875" style="7" bestFit="1" customWidth="1"/>
    <col min="19" max="19" width="12.25390625" style="7" customWidth="1"/>
    <col min="20" max="20" width="14.375" style="0" customWidth="1"/>
  </cols>
  <sheetData>
    <row r="1" spans="3:5" ht="73.5" customHeight="1">
      <c r="C1" s="45" t="s">
        <v>51</v>
      </c>
      <c r="D1" s="45"/>
      <c r="E1" s="45"/>
    </row>
    <row r="2" spans="1:19" ht="12.7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24" customFormat="1" ht="18.75" customHeight="1">
      <c r="A3" s="32" t="s">
        <v>0</v>
      </c>
      <c r="B3" s="32" t="s">
        <v>1</v>
      </c>
      <c r="C3" s="32" t="s">
        <v>2</v>
      </c>
      <c r="D3" s="31" t="s">
        <v>3</v>
      </c>
      <c r="E3" s="33" t="s">
        <v>47</v>
      </c>
      <c r="F3" s="33"/>
      <c r="G3" s="33"/>
      <c r="H3" s="33" t="s">
        <v>48</v>
      </c>
      <c r="I3" s="33"/>
      <c r="J3" s="33"/>
      <c r="K3" s="33" t="s">
        <v>41</v>
      </c>
      <c r="L3" s="33"/>
      <c r="M3" s="33"/>
      <c r="N3" s="34" t="s">
        <v>43</v>
      </c>
      <c r="O3" s="35"/>
      <c r="P3" s="36"/>
      <c r="Q3" s="33" t="s">
        <v>42</v>
      </c>
      <c r="R3" s="33"/>
      <c r="S3" s="33"/>
    </row>
    <row r="4" spans="1:19" s="24" customFormat="1" ht="38.25">
      <c r="A4" s="32"/>
      <c r="B4" s="32"/>
      <c r="C4" s="32"/>
      <c r="D4" s="31"/>
      <c r="E4" s="14" t="s">
        <v>44</v>
      </c>
      <c r="F4" s="14" t="s">
        <v>36</v>
      </c>
      <c r="G4" s="15" t="s">
        <v>37</v>
      </c>
      <c r="H4" s="14" t="s">
        <v>44</v>
      </c>
      <c r="I4" s="14" t="s">
        <v>36</v>
      </c>
      <c r="J4" s="15" t="s">
        <v>37</v>
      </c>
      <c r="K4" s="14" t="s">
        <v>44</v>
      </c>
      <c r="L4" s="14" t="s">
        <v>36</v>
      </c>
      <c r="M4" s="15" t="s">
        <v>37</v>
      </c>
      <c r="N4" s="16" t="s">
        <v>44</v>
      </c>
      <c r="O4" s="16" t="s">
        <v>36</v>
      </c>
      <c r="P4" s="17" t="s">
        <v>37</v>
      </c>
      <c r="Q4" s="14" t="s">
        <v>45</v>
      </c>
      <c r="R4" s="14" t="s">
        <v>36</v>
      </c>
      <c r="S4" s="15" t="s">
        <v>37</v>
      </c>
    </row>
    <row r="5" spans="1:19" s="6" customFormat="1" ht="12.75">
      <c r="A5" s="18">
        <v>1</v>
      </c>
      <c r="B5" s="19" t="s">
        <v>4</v>
      </c>
      <c r="C5" s="19" t="s">
        <v>38</v>
      </c>
      <c r="D5" s="20">
        <v>5740.6</v>
      </c>
      <c r="E5" s="21">
        <v>428</v>
      </c>
      <c r="F5" s="21">
        <v>5144</v>
      </c>
      <c r="G5" s="20">
        <f aca="true" t="shared" si="0" ref="G5:G18">(F5-F24)*$D5+G24</f>
        <v>29529646.4</v>
      </c>
      <c r="H5" s="21">
        <v>190</v>
      </c>
      <c r="I5" s="21">
        <v>2283</v>
      </c>
      <c r="J5" s="20">
        <f aca="true" t="shared" si="1" ref="J5:J18">(I5-I24)*$D5+J24</f>
        <v>13105789.8</v>
      </c>
      <c r="K5" s="21">
        <v>1202</v>
      </c>
      <c r="L5" s="21">
        <v>14432</v>
      </c>
      <c r="M5" s="20">
        <f aca="true" t="shared" si="2" ref="M5:M18">(L5-L24)*$D5+M24</f>
        <v>82848339.2</v>
      </c>
      <c r="N5" s="22">
        <f>E5+H5+K5</f>
        <v>1820</v>
      </c>
      <c r="O5" s="22">
        <f aca="true" t="shared" si="3" ref="O5:P18">F5+I5+L5</f>
        <v>21859</v>
      </c>
      <c r="P5" s="23">
        <f t="shared" si="3"/>
        <v>125483775.4</v>
      </c>
      <c r="Q5" s="21">
        <v>100</v>
      </c>
      <c r="R5" s="21">
        <v>1200</v>
      </c>
      <c r="S5" s="20">
        <f aca="true" t="shared" si="4" ref="S5:S18">(R5-R24)*$D5+S24</f>
        <v>6888720</v>
      </c>
    </row>
    <row r="6" spans="1:19" s="6" customFormat="1" ht="12.75">
      <c r="A6" s="18">
        <v>2</v>
      </c>
      <c r="B6" s="19" t="s">
        <v>40</v>
      </c>
      <c r="C6" s="19" t="s">
        <v>39</v>
      </c>
      <c r="D6" s="20">
        <v>5990</v>
      </c>
      <c r="E6" s="21"/>
      <c r="F6" s="21"/>
      <c r="G6" s="20">
        <f t="shared" si="0"/>
        <v>0</v>
      </c>
      <c r="H6" s="21">
        <v>0</v>
      </c>
      <c r="I6" s="21">
        <v>0</v>
      </c>
      <c r="J6" s="20">
        <f t="shared" si="1"/>
        <v>0</v>
      </c>
      <c r="K6" s="21"/>
      <c r="L6" s="21"/>
      <c r="M6" s="20">
        <f t="shared" si="2"/>
        <v>0</v>
      </c>
      <c r="N6" s="22">
        <f aca="true" t="shared" si="5" ref="N6:N18">E6+H6+K6</f>
        <v>0</v>
      </c>
      <c r="O6" s="22">
        <f t="shared" si="3"/>
        <v>0</v>
      </c>
      <c r="P6" s="23">
        <f t="shared" si="3"/>
        <v>0</v>
      </c>
      <c r="Q6" s="21"/>
      <c r="R6" s="21"/>
      <c r="S6" s="20">
        <f t="shared" si="4"/>
        <v>0</v>
      </c>
    </row>
    <row r="7" spans="1:19" s="6" customFormat="1" ht="12.75">
      <c r="A7" s="18">
        <v>3</v>
      </c>
      <c r="B7" s="19" t="s">
        <v>5</v>
      </c>
      <c r="C7" s="19" t="s">
        <v>6</v>
      </c>
      <c r="D7" s="20">
        <v>6203.46</v>
      </c>
      <c r="E7" s="21">
        <v>241</v>
      </c>
      <c r="F7" s="21">
        <v>2894</v>
      </c>
      <c r="G7" s="20">
        <f t="shared" si="0"/>
        <v>17952813.24</v>
      </c>
      <c r="H7" s="21">
        <v>78</v>
      </c>
      <c r="I7" s="21">
        <v>932</v>
      </c>
      <c r="J7" s="20">
        <f t="shared" si="1"/>
        <v>5781624.72</v>
      </c>
      <c r="K7" s="21">
        <v>907</v>
      </c>
      <c r="L7" s="21">
        <v>10887</v>
      </c>
      <c r="M7" s="20">
        <f t="shared" si="2"/>
        <v>67537069.02</v>
      </c>
      <c r="N7" s="22">
        <f t="shared" si="5"/>
        <v>1226</v>
      </c>
      <c r="O7" s="22">
        <f t="shared" si="3"/>
        <v>14713</v>
      </c>
      <c r="P7" s="23">
        <f t="shared" si="3"/>
        <v>91271506.98</v>
      </c>
      <c r="Q7" s="21">
        <v>25</v>
      </c>
      <c r="R7" s="21">
        <v>300</v>
      </c>
      <c r="S7" s="20">
        <f t="shared" si="4"/>
        <v>1861038</v>
      </c>
    </row>
    <row r="8" spans="1:19" s="6" customFormat="1" ht="12.75">
      <c r="A8" s="18">
        <v>4</v>
      </c>
      <c r="B8" s="19" t="s">
        <v>7</v>
      </c>
      <c r="C8" s="19" t="s">
        <v>8</v>
      </c>
      <c r="D8" s="20">
        <v>5234.5</v>
      </c>
      <c r="E8" s="21"/>
      <c r="F8" s="21"/>
      <c r="G8" s="20">
        <f t="shared" si="0"/>
        <v>0</v>
      </c>
      <c r="H8" s="21"/>
      <c r="I8" s="21"/>
      <c r="J8" s="20">
        <f t="shared" si="1"/>
        <v>0</v>
      </c>
      <c r="K8" s="21"/>
      <c r="L8" s="21"/>
      <c r="M8" s="20">
        <f t="shared" si="2"/>
        <v>0</v>
      </c>
      <c r="N8" s="22">
        <f t="shared" si="5"/>
        <v>0</v>
      </c>
      <c r="O8" s="22">
        <f t="shared" si="3"/>
        <v>0</v>
      </c>
      <c r="P8" s="23">
        <f t="shared" si="3"/>
        <v>0</v>
      </c>
      <c r="Q8" s="21"/>
      <c r="R8" s="21"/>
      <c r="S8" s="20">
        <f t="shared" si="4"/>
        <v>0</v>
      </c>
    </row>
    <row r="9" spans="1:19" s="6" customFormat="1" ht="12.75">
      <c r="A9" s="18">
        <v>5</v>
      </c>
      <c r="B9" s="19" t="s">
        <v>9</v>
      </c>
      <c r="C9" s="19" t="s">
        <v>10</v>
      </c>
      <c r="D9" s="20">
        <v>15737</v>
      </c>
      <c r="E9" s="21"/>
      <c r="F9" s="21"/>
      <c r="G9" s="20">
        <f t="shared" si="0"/>
        <v>0</v>
      </c>
      <c r="H9" s="21"/>
      <c r="I9" s="21"/>
      <c r="J9" s="20">
        <f t="shared" si="1"/>
        <v>0</v>
      </c>
      <c r="K9" s="21"/>
      <c r="L9" s="21"/>
      <c r="M9" s="20">
        <f t="shared" si="2"/>
        <v>0</v>
      </c>
      <c r="N9" s="22">
        <f t="shared" si="5"/>
        <v>0</v>
      </c>
      <c r="O9" s="22">
        <f t="shared" si="3"/>
        <v>0</v>
      </c>
      <c r="P9" s="23">
        <f t="shared" si="3"/>
        <v>0</v>
      </c>
      <c r="Q9" s="21"/>
      <c r="R9" s="21"/>
      <c r="S9" s="20">
        <f t="shared" si="4"/>
        <v>0</v>
      </c>
    </row>
    <row r="10" spans="1:19" s="6" customFormat="1" ht="12.75">
      <c r="A10" s="18">
        <v>6</v>
      </c>
      <c r="B10" s="19" t="s">
        <v>11</v>
      </c>
      <c r="C10" s="19" t="s">
        <v>12</v>
      </c>
      <c r="D10" s="20">
        <v>16442.75</v>
      </c>
      <c r="E10" s="21"/>
      <c r="F10" s="21"/>
      <c r="G10" s="20">
        <f t="shared" si="0"/>
        <v>0</v>
      </c>
      <c r="H10" s="21"/>
      <c r="I10" s="21"/>
      <c r="J10" s="20">
        <f t="shared" si="1"/>
        <v>0</v>
      </c>
      <c r="K10" s="21"/>
      <c r="L10" s="21"/>
      <c r="M10" s="20">
        <f t="shared" si="2"/>
        <v>0</v>
      </c>
      <c r="N10" s="22">
        <f t="shared" si="5"/>
        <v>0</v>
      </c>
      <c r="O10" s="22">
        <f t="shared" si="3"/>
        <v>0</v>
      </c>
      <c r="P10" s="23">
        <f t="shared" si="3"/>
        <v>0</v>
      </c>
      <c r="Q10" s="21"/>
      <c r="R10" s="21"/>
      <c r="S10" s="20">
        <f t="shared" si="4"/>
        <v>0</v>
      </c>
    </row>
    <row r="11" spans="1:19" s="6" customFormat="1" ht="12.75">
      <c r="A11" s="18">
        <v>7</v>
      </c>
      <c r="B11" s="19" t="s">
        <v>13</v>
      </c>
      <c r="C11" s="19" t="s">
        <v>14</v>
      </c>
      <c r="D11" s="20">
        <v>14325.5</v>
      </c>
      <c r="E11" s="21"/>
      <c r="F11" s="21"/>
      <c r="G11" s="20">
        <f t="shared" si="0"/>
        <v>0</v>
      </c>
      <c r="H11" s="21"/>
      <c r="I11" s="21"/>
      <c r="J11" s="20">
        <f t="shared" si="1"/>
        <v>0</v>
      </c>
      <c r="K11" s="21"/>
      <c r="L11" s="21"/>
      <c r="M11" s="20">
        <f t="shared" si="2"/>
        <v>0</v>
      </c>
      <c r="N11" s="22">
        <f t="shared" si="5"/>
        <v>0</v>
      </c>
      <c r="O11" s="22">
        <f t="shared" si="3"/>
        <v>0</v>
      </c>
      <c r="P11" s="23">
        <f t="shared" si="3"/>
        <v>0</v>
      </c>
      <c r="Q11" s="21"/>
      <c r="R11" s="21"/>
      <c r="S11" s="20">
        <f t="shared" si="4"/>
        <v>0</v>
      </c>
    </row>
    <row r="12" spans="1:19" s="6" customFormat="1" ht="12.75">
      <c r="A12" s="18">
        <v>8</v>
      </c>
      <c r="B12" s="19" t="s">
        <v>15</v>
      </c>
      <c r="C12" s="19" t="s">
        <v>16</v>
      </c>
      <c r="D12" s="20">
        <v>17149.05</v>
      </c>
      <c r="E12" s="21"/>
      <c r="F12" s="21"/>
      <c r="G12" s="20">
        <f t="shared" si="0"/>
        <v>0</v>
      </c>
      <c r="H12" s="21"/>
      <c r="I12" s="21"/>
      <c r="J12" s="20">
        <f t="shared" si="1"/>
        <v>0</v>
      </c>
      <c r="K12" s="21"/>
      <c r="L12" s="21"/>
      <c r="M12" s="20">
        <f t="shared" si="2"/>
        <v>0</v>
      </c>
      <c r="N12" s="22">
        <f t="shared" si="5"/>
        <v>0</v>
      </c>
      <c r="O12" s="22">
        <f t="shared" si="3"/>
        <v>0</v>
      </c>
      <c r="P12" s="23">
        <f t="shared" si="3"/>
        <v>0</v>
      </c>
      <c r="Q12" s="21">
        <v>6</v>
      </c>
      <c r="R12" s="21">
        <v>30</v>
      </c>
      <c r="S12" s="20">
        <f t="shared" si="4"/>
        <v>514471.5</v>
      </c>
    </row>
    <row r="13" spans="1:19" s="6" customFormat="1" ht="12.75">
      <c r="A13" s="18">
        <v>9</v>
      </c>
      <c r="B13" s="19" t="s">
        <v>17</v>
      </c>
      <c r="C13" s="19" t="s">
        <v>18</v>
      </c>
      <c r="D13" s="20">
        <v>29852</v>
      </c>
      <c r="E13" s="21"/>
      <c r="F13" s="21"/>
      <c r="G13" s="20">
        <f t="shared" si="0"/>
        <v>0</v>
      </c>
      <c r="H13" s="21"/>
      <c r="I13" s="21"/>
      <c r="J13" s="20">
        <f t="shared" si="1"/>
        <v>0</v>
      </c>
      <c r="K13" s="21"/>
      <c r="L13" s="21"/>
      <c r="M13" s="20">
        <f t="shared" si="2"/>
        <v>0</v>
      </c>
      <c r="N13" s="22">
        <f t="shared" si="5"/>
        <v>0</v>
      </c>
      <c r="O13" s="22">
        <f t="shared" si="3"/>
        <v>0</v>
      </c>
      <c r="P13" s="23">
        <f t="shared" si="3"/>
        <v>0</v>
      </c>
      <c r="Q13" s="21"/>
      <c r="R13" s="21"/>
      <c r="S13" s="20">
        <f t="shared" si="4"/>
        <v>0</v>
      </c>
    </row>
    <row r="14" spans="1:19" s="6" customFormat="1" ht="12.75">
      <c r="A14" s="18">
        <v>10</v>
      </c>
      <c r="B14" s="19" t="s">
        <v>19</v>
      </c>
      <c r="C14" s="19" t="s">
        <v>20</v>
      </c>
      <c r="D14" s="29">
        <v>31264</v>
      </c>
      <c r="E14" s="21"/>
      <c r="F14" s="21"/>
      <c r="G14" s="20">
        <f t="shared" si="0"/>
        <v>0</v>
      </c>
      <c r="H14" s="21"/>
      <c r="I14" s="21"/>
      <c r="J14" s="20">
        <f t="shared" si="1"/>
        <v>0</v>
      </c>
      <c r="K14" s="21"/>
      <c r="L14" s="21"/>
      <c r="M14" s="20">
        <f t="shared" si="2"/>
        <v>0</v>
      </c>
      <c r="N14" s="22">
        <f t="shared" si="5"/>
        <v>0</v>
      </c>
      <c r="O14" s="22">
        <f t="shared" si="3"/>
        <v>0</v>
      </c>
      <c r="P14" s="23">
        <f t="shared" si="3"/>
        <v>0</v>
      </c>
      <c r="Q14" s="21">
        <v>10</v>
      </c>
      <c r="R14" s="21">
        <v>50</v>
      </c>
      <c r="S14" s="20">
        <f t="shared" si="4"/>
        <v>1563200</v>
      </c>
    </row>
    <row r="15" spans="1:19" s="6" customFormat="1" ht="12.75">
      <c r="A15" s="18">
        <v>12</v>
      </c>
      <c r="B15" s="19" t="s">
        <v>21</v>
      </c>
      <c r="C15" s="19" t="s">
        <v>22</v>
      </c>
      <c r="D15" s="20">
        <v>2967.94</v>
      </c>
      <c r="E15" s="21"/>
      <c r="F15" s="21"/>
      <c r="G15" s="20">
        <f t="shared" si="0"/>
        <v>0</v>
      </c>
      <c r="H15" s="21"/>
      <c r="I15" s="21"/>
      <c r="J15" s="20">
        <f t="shared" si="1"/>
        <v>0</v>
      </c>
      <c r="K15" s="21">
        <v>96</v>
      </c>
      <c r="L15" s="21">
        <v>2880</v>
      </c>
      <c r="M15" s="20">
        <f t="shared" si="2"/>
        <v>8547667.2</v>
      </c>
      <c r="N15" s="22">
        <f t="shared" si="5"/>
        <v>96</v>
      </c>
      <c r="O15" s="22">
        <f t="shared" si="3"/>
        <v>2880</v>
      </c>
      <c r="P15" s="23">
        <f t="shared" si="3"/>
        <v>8547667.2</v>
      </c>
      <c r="Q15" s="21">
        <v>18</v>
      </c>
      <c r="R15" s="21">
        <v>450</v>
      </c>
      <c r="S15" s="20">
        <f t="shared" si="4"/>
        <v>1335573</v>
      </c>
    </row>
    <row r="16" spans="1:19" s="6" customFormat="1" ht="12.75">
      <c r="A16" s="18">
        <v>13</v>
      </c>
      <c r="B16" s="19" t="s">
        <v>23</v>
      </c>
      <c r="C16" s="19" t="s">
        <v>24</v>
      </c>
      <c r="D16" s="20">
        <v>22171.6</v>
      </c>
      <c r="E16" s="21"/>
      <c r="F16" s="21"/>
      <c r="G16" s="20">
        <f t="shared" si="0"/>
        <v>0</v>
      </c>
      <c r="H16" s="21"/>
      <c r="I16" s="21"/>
      <c r="J16" s="20">
        <f t="shared" si="1"/>
        <v>0</v>
      </c>
      <c r="K16" s="21"/>
      <c r="L16" s="21"/>
      <c r="M16" s="20">
        <f t="shared" si="2"/>
        <v>0</v>
      </c>
      <c r="N16" s="22">
        <f t="shared" si="5"/>
        <v>0</v>
      </c>
      <c r="O16" s="22">
        <f t="shared" si="3"/>
        <v>0</v>
      </c>
      <c r="P16" s="23">
        <f t="shared" si="3"/>
        <v>0</v>
      </c>
      <c r="Q16" s="21"/>
      <c r="R16" s="21"/>
      <c r="S16" s="20">
        <f t="shared" si="4"/>
        <v>0</v>
      </c>
    </row>
    <row r="17" spans="1:19" s="6" customFormat="1" ht="12.75">
      <c r="A17" s="18">
        <v>14</v>
      </c>
      <c r="B17" s="19" t="s">
        <v>25</v>
      </c>
      <c r="C17" s="19" t="s">
        <v>27</v>
      </c>
      <c r="D17" s="20">
        <v>5587.18</v>
      </c>
      <c r="E17" s="21"/>
      <c r="F17" s="21"/>
      <c r="G17" s="20">
        <f t="shared" si="0"/>
        <v>0</v>
      </c>
      <c r="H17" s="21"/>
      <c r="I17" s="21"/>
      <c r="J17" s="20">
        <f t="shared" si="1"/>
        <v>0</v>
      </c>
      <c r="K17" s="21"/>
      <c r="L17" s="21"/>
      <c r="M17" s="20">
        <f t="shared" si="2"/>
        <v>0</v>
      </c>
      <c r="N17" s="22">
        <f t="shared" si="5"/>
        <v>0</v>
      </c>
      <c r="O17" s="22">
        <f t="shared" si="3"/>
        <v>0</v>
      </c>
      <c r="P17" s="23">
        <f t="shared" si="3"/>
        <v>0</v>
      </c>
      <c r="Q17" s="21"/>
      <c r="R17" s="21"/>
      <c r="S17" s="20">
        <f t="shared" si="4"/>
        <v>0</v>
      </c>
    </row>
    <row r="18" spans="1:19" s="6" customFormat="1" ht="12.75">
      <c r="A18" s="18">
        <v>15</v>
      </c>
      <c r="B18" s="19" t="s">
        <v>25</v>
      </c>
      <c r="C18" s="19" t="s">
        <v>26</v>
      </c>
      <c r="D18" s="20">
        <v>4881.46</v>
      </c>
      <c r="E18" s="21"/>
      <c r="F18" s="21"/>
      <c r="G18" s="20">
        <f t="shared" si="0"/>
        <v>0</v>
      </c>
      <c r="H18" s="21"/>
      <c r="I18" s="21"/>
      <c r="J18" s="20">
        <f t="shared" si="1"/>
        <v>0</v>
      </c>
      <c r="K18" s="21"/>
      <c r="L18" s="21"/>
      <c r="M18" s="20">
        <f t="shared" si="2"/>
        <v>0</v>
      </c>
      <c r="N18" s="22">
        <f t="shared" si="5"/>
        <v>0</v>
      </c>
      <c r="O18" s="22">
        <f t="shared" si="3"/>
        <v>0</v>
      </c>
      <c r="P18" s="23">
        <f t="shared" si="3"/>
        <v>0</v>
      </c>
      <c r="Q18" s="21"/>
      <c r="R18" s="21"/>
      <c r="S18" s="20">
        <f t="shared" si="4"/>
        <v>0</v>
      </c>
    </row>
    <row r="19" spans="1:20" ht="12.75">
      <c r="A19" s="9"/>
      <c r="B19" s="9"/>
      <c r="C19" s="25" t="s">
        <v>46</v>
      </c>
      <c r="D19" s="10"/>
      <c r="E19" s="11">
        <f>SUM(E5:E18)</f>
        <v>669</v>
      </c>
      <c r="F19" s="11">
        <f aca="true" t="shared" si="6" ref="F19:S19">SUM(F5:F18)</f>
        <v>8038</v>
      </c>
      <c r="G19" s="10">
        <f t="shared" si="6"/>
        <v>47482459.64</v>
      </c>
      <c r="H19" s="10">
        <f t="shared" si="6"/>
        <v>268</v>
      </c>
      <c r="I19" s="10">
        <f t="shared" si="6"/>
        <v>3215</v>
      </c>
      <c r="J19" s="10">
        <f t="shared" si="6"/>
        <v>18887414.52</v>
      </c>
      <c r="K19" s="10">
        <f t="shared" si="6"/>
        <v>2205</v>
      </c>
      <c r="L19" s="10">
        <f t="shared" si="6"/>
        <v>28199</v>
      </c>
      <c r="M19" s="10">
        <f t="shared" si="6"/>
        <v>158933075.42</v>
      </c>
      <c r="N19" s="12">
        <f>SUM(N5:N18)</f>
        <v>3142</v>
      </c>
      <c r="O19" s="12">
        <f>SUM(O5:O18)</f>
        <v>39452</v>
      </c>
      <c r="P19" s="13">
        <f>SUM(P5:P18)</f>
        <v>225302949.58</v>
      </c>
      <c r="Q19" s="10">
        <f t="shared" si="6"/>
        <v>159</v>
      </c>
      <c r="R19" s="10">
        <f t="shared" si="6"/>
        <v>2030</v>
      </c>
      <c r="S19" s="10">
        <f t="shared" si="6"/>
        <v>12163002.5</v>
      </c>
      <c r="T19" s="27"/>
    </row>
    <row r="21" ht="12.75" hidden="1">
      <c r="C21" s="26" t="s">
        <v>49</v>
      </c>
    </row>
    <row r="22" spans="1:19" s="24" customFormat="1" ht="18.75" customHeight="1" hidden="1">
      <c r="A22" s="40" t="s">
        <v>0</v>
      </c>
      <c r="B22" s="40" t="s">
        <v>1</v>
      </c>
      <c r="C22" s="40" t="s">
        <v>2</v>
      </c>
      <c r="D22" s="42" t="s">
        <v>3</v>
      </c>
      <c r="E22" s="37" t="s">
        <v>47</v>
      </c>
      <c r="F22" s="38"/>
      <c r="G22" s="39"/>
      <c r="H22" s="37" t="s">
        <v>48</v>
      </c>
      <c r="I22" s="38"/>
      <c r="J22" s="39"/>
      <c r="K22" s="37" t="s">
        <v>41</v>
      </c>
      <c r="L22" s="38"/>
      <c r="M22" s="39"/>
      <c r="N22" s="34" t="s">
        <v>43</v>
      </c>
      <c r="O22" s="35"/>
      <c r="P22" s="36"/>
      <c r="Q22" s="37" t="s">
        <v>42</v>
      </c>
      <c r="R22" s="38"/>
      <c r="S22" s="39"/>
    </row>
    <row r="23" spans="1:19" s="24" customFormat="1" ht="38.25" hidden="1">
      <c r="A23" s="41"/>
      <c r="B23" s="41"/>
      <c r="C23" s="41"/>
      <c r="D23" s="43"/>
      <c r="E23" s="14" t="s">
        <v>44</v>
      </c>
      <c r="F23" s="14" t="s">
        <v>36</v>
      </c>
      <c r="G23" s="15" t="s">
        <v>37</v>
      </c>
      <c r="H23" s="14" t="s">
        <v>44</v>
      </c>
      <c r="I23" s="14" t="s">
        <v>36</v>
      </c>
      <c r="J23" s="15" t="s">
        <v>37</v>
      </c>
      <c r="K23" s="14" t="s">
        <v>44</v>
      </c>
      <c r="L23" s="14" t="s">
        <v>36</v>
      </c>
      <c r="M23" s="15" t="s">
        <v>37</v>
      </c>
      <c r="N23" s="16" t="s">
        <v>44</v>
      </c>
      <c r="O23" s="16" t="s">
        <v>36</v>
      </c>
      <c r="P23" s="17" t="s">
        <v>37</v>
      </c>
      <c r="Q23" s="14" t="s">
        <v>45</v>
      </c>
      <c r="R23" s="14" t="s">
        <v>36</v>
      </c>
      <c r="S23" s="15" t="s">
        <v>37</v>
      </c>
    </row>
    <row r="24" spans="1:19" s="6" customFormat="1" ht="12.75" hidden="1">
      <c r="A24" s="18">
        <v>1</v>
      </c>
      <c r="B24" s="19" t="s">
        <v>4</v>
      </c>
      <c r="C24" s="19" t="s">
        <v>38</v>
      </c>
      <c r="D24" s="20">
        <v>5705</v>
      </c>
      <c r="E24" s="21">
        <v>0</v>
      </c>
      <c r="F24" s="21">
        <v>0</v>
      </c>
      <c r="G24" s="20">
        <f>F24*$D24</f>
        <v>0</v>
      </c>
      <c r="H24" s="21">
        <v>0</v>
      </c>
      <c r="I24" s="21">
        <v>0</v>
      </c>
      <c r="J24" s="20">
        <f>I24*$D24</f>
        <v>0</v>
      </c>
      <c r="K24" s="21">
        <v>0</v>
      </c>
      <c r="L24" s="21">
        <v>0</v>
      </c>
      <c r="M24" s="20">
        <f>L24*$D24</f>
        <v>0</v>
      </c>
      <c r="N24" s="22">
        <f>E24+H24+K24</f>
        <v>0</v>
      </c>
      <c r="O24" s="22">
        <f aca="true" t="shared" si="7" ref="O24:O37">F24+I24+L24</f>
        <v>0</v>
      </c>
      <c r="P24" s="23">
        <f aca="true" t="shared" si="8" ref="P24:P37">G24+J24+M24</f>
        <v>0</v>
      </c>
      <c r="Q24" s="21">
        <v>0</v>
      </c>
      <c r="R24" s="21">
        <v>0</v>
      </c>
      <c r="S24" s="20">
        <f>R24*$D24</f>
        <v>0</v>
      </c>
    </row>
    <row r="25" spans="1:19" s="6" customFormat="1" ht="12.75" hidden="1">
      <c r="A25" s="18">
        <v>2</v>
      </c>
      <c r="B25" s="19" t="s">
        <v>40</v>
      </c>
      <c r="C25" s="19" t="s">
        <v>39</v>
      </c>
      <c r="D25" s="20">
        <v>5990</v>
      </c>
      <c r="E25" s="21"/>
      <c r="F25" s="21"/>
      <c r="G25" s="20">
        <f aca="true" t="shared" si="9" ref="G25:G37">F25*$D25</f>
        <v>0</v>
      </c>
      <c r="H25" s="21">
        <v>0</v>
      </c>
      <c r="I25" s="21"/>
      <c r="J25" s="20">
        <f aca="true" t="shared" si="10" ref="J25:J37">I25*$D25</f>
        <v>0</v>
      </c>
      <c r="K25" s="21"/>
      <c r="L25" s="21"/>
      <c r="M25" s="20">
        <f aca="true" t="shared" si="11" ref="M25:M37">L25*$D25</f>
        <v>0</v>
      </c>
      <c r="N25" s="22">
        <f aca="true" t="shared" si="12" ref="N25:N37">E25+H25+K25</f>
        <v>0</v>
      </c>
      <c r="O25" s="22">
        <f t="shared" si="7"/>
        <v>0</v>
      </c>
      <c r="P25" s="23">
        <f t="shared" si="8"/>
        <v>0</v>
      </c>
      <c r="Q25" s="21"/>
      <c r="R25" s="21"/>
      <c r="S25" s="20">
        <f aca="true" t="shared" si="13" ref="S25:S37">R25*$D25</f>
        <v>0</v>
      </c>
    </row>
    <row r="26" spans="1:19" s="6" customFormat="1" ht="12.75" hidden="1">
      <c r="A26" s="18">
        <v>3</v>
      </c>
      <c r="B26" s="19" t="s">
        <v>5</v>
      </c>
      <c r="C26" s="19" t="s">
        <v>6</v>
      </c>
      <c r="D26" s="20">
        <v>6175.5</v>
      </c>
      <c r="E26" s="21">
        <v>0</v>
      </c>
      <c r="F26" s="21">
        <v>0</v>
      </c>
      <c r="G26" s="20">
        <f t="shared" si="9"/>
        <v>0</v>
      </c>
      <c r="H26" s="21">
        <v>0</v>
      </c>
      <c r="I26" s="21">
        <v>0</v>
      </c>
      <c r="J26" s="20">
        <f t="shared" si="10"/>
        <v>0</v>
      </c>
      <c r="K26" s="21">
        <v>0</v>
      </c>
      <c r="L26" s="21">
        <v>0</v>
      </c>
      <c r="M26" s="20">
        <f t="shared" si="11"/>
        <v>0</v>
      </c>
      <c r="N26" s="22">
        <f t="shared" si="12"/>
        <v>0</v>
      </c>
      <c r="O26" s="22">
        <f t="shared" si="7"/>
        <v>0</v>
      </c>
      <c r="P26" s="23">
        <f t="shared" si="8"/>
        <v>0</v>
      </c>
      <c r="Q26" s="21">
        <v>0</v>
      </c>
      <c r="R26" s="21">
        <v>0</v>
      </c>
      <c r="S26" s="20">
        <f t="shared" si="13"/>
        <v>0</v>
      </c>
    </row>
    <row r="27" spans="1:19" s="6" customFormat="1" ht="12.75" hidden="1">
      <c r="A27" s="18">
        <v>4</v>
      </c>
      <c r="B27" s="19" t="s">
        <v>7</v>
      </c>
      <c r="C27" s="19" t="s">
        <v>8</v>
      </c>
      <c r="D27" s="20">
        <v>5234.5</v>
      </c>
      <c r="E27" s="21"/>
      <c r="F27" s="21"/>
      <c r="G27" s="20">
        <f t="shared" si="9"/>
        <v>0</v>
      </c>
      <c r="H27" s="21"/>
      <c r="I27" s="21"/>
      <c r="J27" s="20">
        <f t="shared" si="10"/>
        <v>0</v>
      </c>
      <c r="K27" s="21"/>
      <c r="L27" s="21"/>
      <c r="M27" s="20">
        <f t="shared" si="11"/>
        <v>0</v>
      </c>
      <c r="N27" s="22">
        <f t="shared" si="12"/>
        <v>0</v>
      </c>
      <c r="O27" s="22">
        <f t="shared" si="7"/>
        <v>0</v>
      </c>
      <c r="P27" s="23">
        <f t="shared" si="8"/>
        <v>0</v>
      </c>
      <c r="Q27" s="21"/>
      <c r="R27" s="21"/>
      <c r="S27" s="20">
        <f t="shared" si="13"/>
        <v>0</v>
      </c>
    </row>
    <row r="28" spans="1:19" s="6" customFormat="1" ht="12.75" hidden="1">
      <c r="A28" s="18">
        <v>5</v>
      </c>
      <c r="B28" s="19" t="s">
        <v>9</v>
      </c>
      <c r="C28" s="19" t="s">
        <v>10</v>
      </c>
      <c r="D28" s="20">
        <v>15737</v>
      </c>
      <c r="E28" s="21"/>
      <c r="F28" s="21"/>
      <c r="G28" s="20">
        <f t="shared" si="9"/>
        <v>0</v>
      </c>
      <c r="H28" s="21"/>
      <c r="I28" s="21"/>
      <c r="J28" s="20">
        <f t="shared" si="10"/>
        <v>0</v>
      </c>
      <c r="K28" s="21"/>
      <c r="L28" s="21"/>
      <c r="M28" s="20">
        <f t="shared" si="11"/>
        <v>0</v>
      </c>
      <c r="N28" s="22">
        <f t="shared" si="12"/>
        <v>0</v>
      </c>
      <c r="O28" s="22">
        <f t="shared" si="7"/>
        <v>0</v>
      </c>
      <c r="P28" s="23">
        <f t="shared" si="8"/>
        <v>0</v>
      </c>
      <c r="Q28" s="21"/>
      <c r="R28" s="21"/>
      <c r="S28" s="20">
        <f t="shared" si="13"/>
        <v>0</v>
      </c>
    </row>
    <row r="29" spans="1:19" s="6" customFormat="1" ht="12.75" hidden="1">
      <c r="A29" s="18">
        <v>6</v>
      </c>
      <c r="B29" s="19" t="s">
        <v>11</v>
      </c>
      <c r="C29" s="19" t="s">
        <v>12</v>
      </c>
      <c r="D29" s="20">
        <v>16442.75</v>
      </c>
      <c r="E29" s="21"/>
      <c r="F29" s="21"/>
      <c r="G29" s="20">
        <f t="shared" si="9"/>
        <v>0</v>
      </c>
      <c r="H29" s="21"/>
      <c r="I29" s="21"/>
      <c r="J29" s="20">
        <f t="shared" si="10"/>
        <v>0</v>
      </c>
      <c r="K29" s="21"/>
      <c r="L29" s="21"/>
      <c r="M29" s="20">
        <f t="shared" si="11"/>
        <v>0</v>
      </c>
      <c r="N29" s="22">
        <f t="shared" si="12"/>
        <v>0</v>
      </c>
      <c r="O29" s="22">
        <f t="shared" si="7"/>
        <v>0</v>
      </c>
      <c r="P29" s="23">
        <f t="shared" si="8"/>
        <v>0</v>
      </c>
      <c r="Q29" s="21"/>
      <c r="R29" s="21"/>
      <c r="S29" s="20">
        <f t="shared" si="13"/>
        <v>0</v>
      </c>
    </row>
    <row r="30" spans="1:19" s="6" customFormat="1" ht="12.75" hidden="1">
      <c r="A30" s="18">
        <v>7</v>
      </c>
      <c r="B30" s="19" t="s">
        <v>13</v>
      </c>
      <c r="C30" s="19" t="s">
        <v>14</v>
      </c>
      <c r="D30" s="20">
        <v>14325.5</v>
      </c>
      <c r="E30" s="21"/>
      <c r="F30" s="21"/>
      <c r="G30" s="20">
        <f t="shared" si="9"/>
        <v>0</v>
      </c>
      <c r="H30" s="21"/>
      <c r="I30" s="21"/>
      <c r="J30" s="20">
        <f t="shared" si="10"/>
        <v>0</v>
      </c>
      <c r="K30" s="21"/>
      <c r="L30" s="21"/>
      <c r="M30" s="20">
        <f t="shared" si="11"/>
        <v>0</v>
      </c>
      <c r="N30" s="22">
        <f t="shared" si="12"/>
        <v>0</v>
      </c>
      <c r="O30" s="22">
        <f t="shared" si="7"/>
        <v>0</v>
      </c>
      <c r="P30" s="23">
        <f t="shared" si="8"/>
        <v>0</v>
      </c>
      <c r="Q30" s="21"/>
      <c r="R30" s="21"/>
      <c r="S30" s="20">
        <f t="shared" si="13"/>
        <v>0</v>
      </c>
    </row>
    <row r="31" spans="1:19" s="6" customFormat="1" ht="12.75" hidden="1">
      <c r="A31" s="18">
        <v>8</v>
      </c>
      <c r="B31" s="19" t="s">
        <v>15</v>
      </c>
      <c r="C31" s="19" t="s">
        <v>16</v>
      </c>
      <c r="D31" s="20">
        <v>17148.5</v>
      </c>
      <c r="E31" s="21"/>
      <c r="F31" s="21"/>
      <c r="G31" s="20">
        <f t="shared" si="9"/>
        <v>0</v>
      </c>
      <c r="H31" s="21"/>
      <c r="I31" s="21"/>
      <c r="J31" s="20">
        <f t="shared" si="10"/>
        <v>0</v>
      </c>
      <c r="K31" s="21"/>
      <c r="L31" s="21"/>
      <c r="M31" s="20">
        <f t="shared" si="11"/>
        <v>0</v>
      </c>
      <c r="N31" s="22">
        <f t="shared" si="12"/>
        <v>0</v>
      </c>
      <c r="O31" s="22">
        <f t="shared" si="7"/>
        <v>0</v>
      </c>
      <c r="P31" s="23">
        <f t="shared" si="8"/>
        <v>0</v>
      </c>
      <c r="Q31" s="21">
        <v>0</v>
      </c>
      <c r="R31" s="21">
        <v>0</v>
      </c>
      <c r="S31" s="20">
        <f t="shared" si="13"/>
        <v>0</v>
      </c>
    </row>
    <row r="32" spans="1:19" s="6" customFormat="1" ht="12.75" hidden="1">
      <c r="A32" s="18">
        <v>9</v>
      </c>
      <c r="B32" s="19" t="s">
        <v>17</v>
      </c>
      <c r="C32" s="19" t="s">
        <v>18</v>
      </c>
      <c r="D32" s="20">
        <v>29852</v>
      </c>
      <c r="E32" s="21"/>
      <c r="F32" s="21"/>
      <c r="G32" s="20">
        <f t="shared" si="9"/>
        <v>0</v>
      </c>
      <c r="H32" s="21"/>
      <c r="I32" s="21"/>
      <c r="J32" s="20">
        <f t="shared" si="10"/>
        <v>0</v>
      </c>
      <c r="K32" s="21"/>
      <c r="L32" s="21"/>
      <c r="M32" s="20">
        <f t="shared" si="11"/>
        <v>0</v>
      </c>
      <c r="N32" s="22">
        <f t="shared" si="12"/>
        <v>0</v>
      </c>
      <c r="O32" s="22">
        <f t="shared" si="7"/>
        <v>0</v>
      </c>
      <c r="P32" s="23">
        <f t="shared" si="8"/>
        <v>0</v>
      </c>
      <c r="Q32" s="21"/>
      <c r="R32" s="21"/>
      <c r="S32" s="20">
        <f t="shared" si="13"/>
        <v>0</v>
      </c>
    </row>
    <row r="33" spans="1:19" s="6" customFormat="1" ht="17.25" customHeight="1" hidden="1">
      <c r="A33" s="18">
        <v>10</v>
      </c>
      <c r="B33" s="19" t="s">
        <v>19</v>
      </c>
      <c r="C33" s="19" t="s">
        <v>20</v>
      </c>
      <c r="D33" s="28">
        <v>31263.5</v>
      </c>
      <c r="E33" s="21"/>
      <c r="F33" s="21"/>
      <c r="G33" s="20">
        <f t="shared" si="9"/>
        <v>0</v>
      </c>
      <c r="H33" s="21"/>
      <c r="I33" s="21"/>
      <c r="J33" s="20">
        <f t="shared" si="10"/>
        <v>0</v>
      </c>
      <c r="K33" s="21"/>
      <c r="L33" s="21"/>
      <c r="M33" s="20">
        <f t="shared" si="11"/>
        <v>0</v>
      </c>
      <c r="N33" s="22">
        <f t="shared" si="12"/>
        <v>0</v>
      </c>
      <c r="O33" s="22">
        <f t="shared" si="7"/>
        <v>0</v>
      </c>
      <c r="P33" s="23">
        <f t="shared" si="8"/>
        <v>0</v>
      </c>
      <c r="Q33" s="21">
        <v>0</v>
      </c>
      <c r="R33" s="21">
        <v>0</v>
      </c>
      <c r="S33" s="20">
        <f t="shared" si="13"/>
        <v>0</v>
      </c>
    </row>
    <row r="34" spans="1:19" s="6" customFormat="1" ht="12.75" hidden="1">
      <c r="A34" s="18">
        <v>12</v>
      </c>
      <c r="B34" s="19" t="s">
        <v>21</v>
      </c>
      <c r="C34" s="19" t="s">
        <v>22</v>
      </c>
      <c r="D34" s="20">
        <v>2967.94</v>
      </c>
      <c r="E34" s="21"/>
      <c r="F34" s="21"/>
      <c r="G34" s="20">
        <f t="shared" si="9"/>
        <v>0</v>
      </c>
      <c r="H34" s="21"/>
      <c r="I34" s="21"/>
      <c r="J34" s="20">
        <f t="shared" si="10"/>
        <v>0</v>
      </c>
      <c r="K34" s="21">
        <v>0</v>
      </c>
      <c r="L34" s="21">
        <v>0</v>
      </c>
      <c r="M34" s="20">
        <f t="shared" si="11"/>
        <v>0</v>
      </c>
      <c r="N34" s="22">
        <f t="shared" si="12"/>
        <v>0</v>
      </c>
      <c r="O34" s="22">
        <f t="shared" si="7"/>
        <v>0</v>
      </c>
      <c r="P34" s="23">
        <f t="shared" si="8"/>
        <v>0</v>
      </c>
      <c r="Q34" s="21">
        <v>0</v>
      </c>
      <c r="R34" s="21">
        <v>0</v>
      </c>
      <c r="S34" s="20">
        <f t="shared" si="13"/>
        <v>0</v>
      </c>
    </row>
    <row r="35" spans="1:19" s="6" customFormat="1" ht="12.75" hidden="1">
      <c r="A35" s="18">
        <v>13</v>
      </c>
      <c r="B35" s="19" t="s">
        <v>23</v>
      </c>
      <c r="C35" s="19" t="s">
        <v>24</v>
      </c>
      <c r="D35" s="20">
        <v>22171.6</v>
      </c>
      <c r="E35" s="21"/>
      <c r="F35" s="21"/>
      <c r="G35" s="20">
        <f t="shared" si="9"/>
        <v>0</v>
      </c>
      <c r="H35" s="21"/>
      <c r="I35" s="21"/>
      <c r="J35" s="20">
        <f t="shared" si="10"/>
        <v>0</v>
      </c>
      <c r="K35" s="21"/>
      <c r="L35" s="21"/>
      <c r="M35" s="20">
        <f t="shared" si="11"/>
        <v>0</v>
      </c>
      <c r="N35" s="22">
        <f t="shared" si="12"/>
        <v>0</v>
      </c>
      <c r="O35" s="22">
        <f t="shared" si="7"/>
        <v>0</v>
      </c>
      <c r="P35" s="23">
        <f t="shared" si="8"/>
        <v>0</v>
      </c>
      <c r="Q35" s="21"/>
      <c r="R35" s="21"/>
      <c r="S35" s="20">
        <f t="shared" si="13"/>
        <v>0</v>
      </c>
    </row>
    <row r="36" spans="1:19" s="6" customFormat="1" ht="12.75" hidden="1">
      <c r="A36" s="18">
        <v>14</v>
      </c>
      <c r="B36" s="19" t="s">
        <v>25</v>
      </c>
      <c r="C36" s="19" t="s">
        <v>27</v>
      </c>
      <c r="D36" s="20">
        <v>5587.18</v>
      </c>
      <c r="E36" s="21"/>
      <c r="F36" s="21"/>
      <c r="G36" s="20">
        <f t="shared" si="9"/>
        <v>0</v>
      </c>
      <c r="H36" s="21"/>
      <c r="I36" s="21"/>
      <c r="J36" s="20">
        <f t="shared" si="10"/>
        <v>0</v>
      </c>
      <c r="K36" s="21"/>
      <c r="L36" s="21"/>
      <c r="M36" s="20">
        <f t="shared" si="11"/>
        <v>0</v>
      </c>
      <c r="N36" s="22">
        <f t="shared" si="12"/>
        <v>0</v>
      </c>
      <c r="O36" s="22">
        <f t="shared" si="7"/>
        <v>0</v>
      </c>
      <c r="P36" s="23">
        <f t="shared" si="8"/>
        <v>0</v>
      </c>
      <c r="Q36" s="21"/>
      <c r="R36" s="21"/>
      <c r="S36" s="20">
        <f t="shared" si="13"/>
        <v>0</v>
      </c>
    </row>
    <row r="37" spans="1:19" s="6" customFormat="1" ht="12.75" hidden="1">
      <c r="A37" s="18">
        <v>15</v>
      </c>
      <c r="B37" s="19" t="s">
        <v>25</v>
      </c>
      <c r="C37" s="19" t="s">
        <v>26</v>
      </c>
      <c r="D37" s="20">
        <v>4881.46</v>
      </c>
      <c r="E37" s="21"/>
      <c r="F37" s="21"/>
      <c r="G37" s="20">
        <f t="shared" si="9"/>
        <v>0</v>
      </c>
      <c r="H37" s="21"/>
      <c r="I37" s="21"/>
      <c r="J37" s="20">
        <f t="shared" si="10"/>
        <v>0</v>
      </c>
      <c r="K37" s="21"/>
      <c r="L37" s="21"/>
      <c r="M37" s="20">
        <f t="shared" si="11"/>
        <v>0</v>
      </c>
      <c r="N37" s="22">
        <f t="shared" si="12"/>
        <v>0</v>
      </c>
      <c r="O37" s="22">
        <f t="shared" si="7"/>
        <v>0</v>
      </c>
      <c r="P37" s="23">
        <f t="shared" si="8"/>
        <v>0</v>
      </c>
      <c r="Q37" s="21"/>
      <c r="R37" s="21"/>
      <c r="S37" s="20">
        <f t="shared" si="13"/>
        <v>0</v>
      </c>
    </row>
    <row r="38" spans="1:19" s="6" customFormat="1" ht="12.75" hidden="1">
      <c r="A38" s="9"/>
      <c r="B38" s="9"/>
      <c r="C38" s="25" t="s">
        <v>46</v>
      </c>
      <c r="D38" s="10"/>
      <c r="E38" s="11">
        <f aca="true" t="shared" si="14" ref="E38:S38">SUM(E24:E37)</f>
        <v>0</v>
      </c>
      <c r="F38" s="11">
        <f t="shared" si="14"/>
        <v>0</v>
      </c>
      <c r="G38" s="10">
        <f t="shared" si="14"/>
        <v>0</v>
      </c>
      <c r="H38" s="10">
        <f t="shared" si="14"/>
        <v>0</v>
      </c>
      <c r="I38" s="10">
        <f t="shared" si="14"/>
        <v>0</v>
      </c>
      <c r="J38" s="10">
        <f t="shared" si="14"/>
        <v>0</v>
      </c>
      <c r="K38" s="10">
        <f t="shared" si="14"/>
        <v>0</v>
      </c>
      <c r="L38" s="10">
        <f t="shared" si="14"/>
        <v>0</v>
      </c>
      <c r="M38" s="10">
        <f t="shared" si="14"/>
        <v>0</v>
      </c>
      <c r="N38" s="12">
        <f t="shared" si="14"/>
        <v>0</v>
      </c>
      <c r="O38" s="12">
        <f t="shared" si="14"/>
        <v>0</v>
      </c>
      <c r="P38" s="13">
        <f t="shared" si="14"/>
        <v>0</v>
      </c>
      <c r="Q38" s="10">
        <f t="shared" si="14"/>
        <v>0</v>
      </c>
      <c r="R38" s="10">
        <f t="shared" si="14"/>
        <v>0</v>
      </c>
      <c r="S38" s="10">
        <f t="shared" si="14"/>
        <v>0</v>
      </c>
    </row>
    <row r="39" ht="12.75" hidden="1"/>
    <row r="40" ht="12.75" hidden="1"/>
  </sheetData>
  <sheetProtection/>
  <mergeCells count="19">
    <mergeCell ref="K22:M22"/>
    <mergeCell ref="N22:P22"/>
    <mergeCell ref="Q22:S22"/>
    <mergeCell ref="A22:A23"/>
    <mergeCell ref="B22:B23"/>
    <mergeCell ref="C22:C23"/>
    <mergeCell ref="D22:D23"/>
    <mergeCell ref="E22:G22"/>
    <mergeCell ref="H22:J22"/>
    <mergeCell ref="A2:S2"/>
    <mergeCell ref="D3:D4"/>
    <mergeCell ref="A3:A4"/>
    <mergeCell ref="E3:G3"/>
    <mergeCell ref="H3:J3"/>
    <mergeCell ref="K3:M3"/>
    <mergeCell ref="Q3:S3"/>
    <mergeCell ref="N3:P3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20" sqref="E20:E21"/>
    </sheetView>
  </sheetViews>
  <sheetFormatPr defaultColWidth="9.00390625" defaultRowHeight="12.75"/>
  <cols>
    <col min="2" max="2" width="16.625" style="0" customWidth="1"/>
    <col min="3" max="3" width="17.25390625" style="0" customWidth="1"/>
    <col min="4" max="4" width="21.875" style="0" customWidth="1"/>
  </cols>
  <sheetData>
    <row r="1" spans="1:4" ht="15">
      <c r="A1" s="44" t="s">
        <v>34</v>
      </c>
      <c r="B1" s="44"/>
      <c r="C1" s="44"/>
      <c r="D1" s="44"/>
    </row>
    <row r="2" spans="1:4" ht="15">
      <c r="A2" s="1" t="s">
        <v>32</v>
      </c>
      <c r="B2" s="1" t="s">
        <v>30</v>
      </c>
      <c r="C2" s="1" t="s">
        <v>28</v>
      </c>
      <c r="D2" s="1" t="s">
        <v>31</v>
      </c>
    </row>
    <row r="3" spans="1:4" ht="15">
      <c r="A3" s="1">
        <v>1</v>
      </c>
      <c r="B3" s="1">
        <v>65</v>
      </c>
      <c r="C3" s="1">
        <v>196</v>
      </c>
      <c r="D3" s="1">
        <v>24</v>
      </c>
    </row>
    <row r="4" spans="1:4" ht="15">
      <c r="A4" s="1">
        <v>2</v>
      </c>
      <c r="B4" s="1">
        <v>65</v>
      </c>
      <c r="C4" s="1">
        <v>196</v>
      </c>
      <c r="D4" s="1">
        <v>24</v>
      </c>
    </row>
    <row r="5" spans="1:4" ht="15">
      <c r="A5" s="1">
        <v>3</v>
      </c>
      <c r="B5" s="1">
        <v>65</v>
      </c>
      <c r="C5" s="1">
        <v>196</v>
      </c>
      <c r="D5" s="1">
        <v>24</v>
      </c>
    </row>
    <row r="6" spans="1:4" ht="15">
      <c r="A6" s="1">
        <v>4</v>
      </c>
      <c r="B6" s="1">
        <v>65</v>
      </c>
      <c r="C6" s="1">
        <v>196</v>
      </c>
      <c r="D6" s="1">
        <v>24</v>
      </c>
    </row>
    <row r="7" spans="1:4" ht="15">
      <c r="A7" s="1">
        <v>5</v>
      </c>
      <c r="B7" s="1">
        <v>65</v>
      </c>
      <c r="C7" s="1">
        <v>196</v>
      </c>
      <c r="D7" s="1">
        <v>24</v>
      </c>
    </row>
    <row r="8" spans="1:4" ht="15">
      <c r="A8" s="1">
        <v>6</v>
      </c>
      <c r="B8" s="1">
        <v>65</v>
      </c>
      <c r="C8" s="1">
        <v>196</v>
      </c>
      <c r="D8" s="1">
        <v>24</v>
      </c>
    </row>
    <row r="9" spans="1:4" ht="15">
      <c r="A9" s="1">
        <v>7</v>
      </c>
      <c r="B9" s="1">
        <v>65</v>
      </c>
      <c r="C9" s="1">
        <v>196</v>
      </c>
      <c r="D9" s="1">
        <v>24</v>
      </c>
    </row>
    <row r="10" spans="1:4" ht="15">
      <c r="A10" s="1">
        <v>8</v>
      </c>
      <c r="B10" s="1">
        <v>65</v>
      </c>
      <c r="C10" s="1">
        <v>196</v>
      </c>
      <c r="D10" s="1">
        <v>24</v>
      </c>
    </row>
    <row r="11" spans="1:4" ht="15">
      <c r="A11" s="1">
        <v>9</v>
      </c>
      <c r="B11" s="1">
        <v>65</v>
      </c>
      <c r="C11" s="1">
        <v>196</v>
      </c>
      <c r="D11" s="1">
        <v>24</v>
      </c>
    </row>
    <row r="12" spans="1:4" ht="15">
      <c r="A12" s="1">
        <v>10</v>
      </c>
      <c r="B12" s="1">
        <v>65</v>
      </c>
      <c r="C12" s="1">
        <v>196</v>
      </c>
      <c r="D12" s="1">
        <v>24</v>
      </c>
    </row>
    <row r="13" spans="1:4" ht="15">
      <c r="A13" s="1">
        <v>11</v>
      </c>
      <c r="B13" s="1">
        <v>65</v>
      </c>
      <c r="C13" s="1">
        <v>196</v>
      </c>
      <c r="D13" s="1">
        <v>24</v>
      </c>
    </row>
    <row r="14" spans="1:4" ht="15">
      <c r="A14" s="1">
        <v>12</v>
      </c>
      <c r="B14" s="1">
        <v>65</v>
      </c>
      <c r="C14" s="1">
        <v>196</v>
      </c>
      <c r="D14" s="1">
        <v>24</v>
      </c>
    </row>
    <row r="15" spans="1:6" ht="15">
      <c r="A15" s="1" t="s">
        <v>29</v>
      </c>
      <c r="B15" s="1">
        <f>SUM(B3:B14)</f>
        <v>780</v>
      </c>
      <c r="C15" s="1">
        <f>SUM(C3:C14)</f>
        <v>2352</v>
      </c>
      <c r="D15" s="1">
        <f>SUM(D3:D14)</f>
        <v>288</v>
      </c>
      <c r="F15">
        <v>3737</v>
      </c>
    </row>
    <row r="16" spans="1:6" ht="15">
      <c r="A16" s="1" t="s">
        <v>33</v>
      </c>
      <c r="B16" s="1">
        <f>B15+C15+D15</f>
        <v>3420</v>
      </c>
      <c r="C16" s="1"/>
      <c r="D16" s="1"/>
      <c r="F16">
        <f>F15-288</f>
        <v>3449</v>
      </c>
    </row>
    <row r="17" spans="1:4" ht="15">
      <c r="A17" s="1" t="s">
        <v>35</v>
      </c>
      <c r="B17" s="2">
        <f>B15*13</f>
        <v>10140</v>
      </c>
      <c r="C17" s="2">
        <f>C15*13</f>
        <v>30576</v>
      </c>
      <c r="D17" s="2">
        <f>D15*13</f>
        <v>3744</v>
      </c>
    </row>
    <row r="19" spans="1:5" ht="15">
      <c r="A19" s="3" t="s">
        <v>30</v>
      </c>
      <c r="B19" s="4"/>
      <c r="C19" s="4"/>
      <c r="D19" s="4"/>
      <c r="E19" s="4"/>
    </row>
    <row r="20" spans="1:5" ht="12.75">
      <c r="A20" s="4">
        <v>330</v>
      </c>
      <c r="B20" s="4">
        <v>940</v>
      </c>
      <c r="C20" s="4">
        <f>A20/B20</f>
        <v>0.351063829787234</v>
      </c>
      <c r="D20" s="4">
        <v>780</v>
      </c>
      <c r="E20" s="4">
        <v>270</v>
      </c>
    </row>
    <row r="21" spans="1:5" ht="12.75">
      <c r="A21" s="4">
        <v>610</v>
      </c>
      <c r="B21" s="4">
        <v>940</v>
      </c>
      <c r="C21" s="4">
        <f>A21/B21</f>
        <v>0.648936170212766</v>
      </c>
      <c r="D21" s="4">
        <v>780</v>
      </c>
      <c r="E21" s="4">
        <v>510</v>
      </c>
    </row>
    <row r="22" spans="1:5" ht="12.75">
      <c r="A22" s="4">
        <f>SUM(A20:A21)</f>
        <v>940</v>
      </c>
      <c r="B22" s="4">
        <v>940</v>
      </c>
      <c r="C22" s="4">
        <f>A22/B22</f>
        <v>1</v>
      </c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 t="s">
        <v>28</v>
      </c>
      <c r="B24" s="4"/>
      <c r="C24" s="4"/>
      <c r="D24" s="4"/>
      <c r="E24" s="4"/>
    </row>
    <row r="25" spans="1:5" ht="12.75">
      <c r="A25" s="4">
        <v>1265</v>
      </c>
      <c r="B25" s="4">
        <v>2605</v>
      </c>
      <c r="C25" s="4">
        <f>A25/B25</f>
        <v>0.485604606525912</v>
      </c>
      <c r="D25" s="4">
        <v>2352</v>
      </c>
      <c r="E25" s="5">
        <f>C25*D25</f>
        <v>1142</v>
      </c>
    </row>
    <row r="26" spans="1:5" ht="12.75">
      <c r="A26" s="4">
        <v>1340</v>
      </c>
      <c r="B26" s="4">
        <v>2605</v>
      </c>
      <c r="C26" s="4">
        <f>A26/B26</f>
        <v>0.514395393474088</v>
      </c>
      <c r="D26" s="4">
        <v>2352</v>
      </c>
      <c r="E26" s="5">
        <f>C26*D26</f>
        <v>1210</v>
      </c>
    </row>
    <row r="27" spans="1:5" ht="12.75">
      <c r="A27" s="4">
        <f>SUM(A25:A26)</f>
        <v>2605</v>
      </c>
      <c r="B27" s="4">
        <v>2605</v>
      </c>
      <c r="C27" s="4">
        <f>A27/B27</f>
        <v>1</v>
      </c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 t="s">
        <v>31</v>
      </c>
      <c r="B29" s="4"/>
      <c r="C29" s="4"/>
      <c r="D29" s="4"/>
      <c r="E29" s="4"/>
    </row>
    <row r="30" spans="1:5" ht="12.75">
      <c r="A30" s="4">
        <v>247</v>
      </c>
      <c r="B30" s="4">
        <v>312</v>
      </c>
      <c r="C30" s="4">
        <f>A30/B30</f>
        <v>0.791666666666667</v>
      </c>
      <c r="D30" s="4">
        <v>288</v>
      </c>
      <c r="E30" s="4">
        <f>C30*D30</f>
        <v>228</v>
      </c>
    </row>
    <row r="31" spans="1:5" ht="12.75">
      <c r="A31" s="4">
        <v>39</v>
      </c>
      <c r="B31" s="4">
        <v>312</v>
      </c>
      <c r="C31" s="4">
        <f>A31/B31</f>
        <v>0.125</v>
      </c>
      <c r="D31" s="4">
        <v>288</v>
      </c>
      <c r="E31" s="4">
        <f>C31*D31</f>
        <v>36</v>
      </c>
    </row>
    <row r="32" spans="1:5" ht="12.75">
      <c r="A32" s="4">
        <v>26</v>
      </c>
      <c r="B32" s="4">
        <v>312</v>
      </c>
      <c r="C32" s="4">
        <f>A32/B32</f>
        <v>0.0833333333333333</v>
      </c>
      <c r="D32" s="4">
        <v>288</v>
      </c>
      <c r="E32" s="4">
        <f>C32*D32</f>
        <v>24</v>
      </c>
    </row>
    <row r="33" ht="12.75">
      <c r="A33">
        <f>SUM(A30:A32)</f>
        <v>312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25" sqref="H25"/>
    </sheetView>
  </sheetViews>
  <sheetFormatPr defaultColWidth="9.00390625" defaultRowHeight="12.75"/>
  <cols>
    <col min="2" max="2" width="16.625" style="0" customWidth="1"/>
    <col min="3" max="3" width="17.25390625" style="0" customWidth="1"/>
    <col min="4" max="4" width="21.875" style="0" customWidth="1"/>
  </cols>
  <sheetData>
    <row r="1" spans="1:4" ht="15">
      <c r="A1" s="44" t="s">
        <v>34</v>
      </c>
      <c r="B1" s="44"/>
      <c r="C1" s="44"/>
      <c r="D1" s="44"/>
    </row>
    <row r="2" spans="1:4" ht="15">
      <c r="A2" s="1" t="s">
        <v>32</v>
      </c>
      <c r="B2" s="1" t="s">
        <v>30</v>
      </c>
      <c r="C2" s="1" t="s">
        <v>28</v>
      </c>
      <c r="D2" s="1" t="s">
        <v>31</v>
      </c>
    </row>
    <row r="3" spans="1:16" ht="15">
      <c r="A3" s="1">
        <v>1</v>
      </c>
      <c r="B3" s="1">
        <v>60</v>
      </c>
      <c r="C3" s="1">
        <v>189</v>
      </c>
      <c r="D3" s="1">
        <v>24</v>
      </c>
      <c r="L3">
        <v>60</v>
      </c>
      <c r="M3">
        <v>249</v>
      </c>
      <c r="N3">
        <f>L3/M3</f>
        <v>0.240963855421687</v>
      </c>
      <c r="O3">
        <v>279</v>
      </c>
      <c r="P3">
        <f>N3*O3</f>
        <v>67.2289156626507</v>
      </c>
    </row>
    <row r="4" spans="1:16" ht="15">
      <c r="A4" s="1">
        <v>2</v>
      </c>
      <c r="B4" s="1">
        <v>67</v>
      </c>
      <c r="C4" s="1">
        <v>212</v>
      </c>
      <c r="D4" s="1">
        <v>24</v>
      </c>
      <c r="L4">
        <v>189</v>
      </c>
      <c r="M4">
        <v>249</v>
      </c>
      <c r="N4">
        <f>L4/M4</f>
        <v>0.759036144578313</v>
      </c>
      <c r="O4">
        <v>279</v>
      </c>
      <c r="P4">
        <f>N4*O4</f>
        <v>211.771084337349</v>
      </c>
    </row>
    <row r="5" spans="1:12" ht="15">
      <c r="A5" s="1">
        <v>3</v>
      </c>
      <c r="B5" s="1">
        <v>67</v>
      </c>
      <c r="C5" s="1">
        <v>212</v>
      </c>
      <c r="D5" s="1">
        <v>24</v>
      </c>
      <c r="L5">
        <f>SUM(L3:L4)</f>
        <v>249</v>
      </c>
    </row>
    <row r="6" spans="1:12" ht="15">
      <c r="A6" s="1">
        <v>4</v>
      </c>
      <c r="B6" s="1">
        <v>67</v>
      </c>
      <c r="C6" s="1">
        <v>212</v>
      </c>
      <c r="D6" s="1">
        <v>24</v>
      </c>
      <c r="L6">
        <f>249+30</f>
        <v>279</v>
      </c>
    </row>
    <row r="7" spans="1:4" ht="15">
      <c r="A7" s="1">
        <v>5</v>
      </c>
      <c r="B7" s="1">
        <v>67</v>
      </c>
      <c r="C7" s="1">
        <v>212</v>
      </c>
      <c r="D7" s="1">
        <v>24</v>
      </c>
    </row>
    <row r="8" spans="1:4" ht="15">
      <c r="A8" s="1">
        <v>6</v>
      </c>
      <c r="B8" s="1">
        <v>67</v>
      </c>
      <c r="C8" s="1">
        <v>212</v>
      </c>
      <c r="D8" s="1">
        <v>24</v>
      </c>
    </row>
    <row r="9" spans="1:4" ht="15">
      <c r="A9" s="1">
        <v>7</v>
      </c>
      <c r="B9" s="1">
        <v>67</v>
      </c>
      <c r="C9" s="1">
        <v>212</v>
      </c>
      <c r="D9" s="1">
        <v>24</v>
      </c>
    </row>
    <row r="10" spans="1:4" ht="15">
      <c r="A10" s="1">
        <v>8</v>
      </c>
      <c r="B10" s="1">
        <v>67</v>
      </c>
      <c r="C10" s="1">
        <v>212</v>
      </c>
      <c r="D10" s="1">
        <v>24</v>
      </c>
    </row>
    <row r="11" spans="1:4" ht="15">
      <c r="A11" s="1">
        <v>9</v>
      </c>
      <c r="B11" s="1">
        <v>67</v>
      </c>
      <c r="C11" s="1">
        <v>212</v>
      </c>
      <c r="D11" s="1">
        <v>24</v>
      </c>
    </row>
    <row r="12" spans="1:4" ht="15">
      <c r="A12" s="1">
        <v>10</v>
      </c>
      <c r="B12" s="1">
        <v>67</v>
      </c>
      <c r="C12" s="1">
        <v>212</v>
      </c>
      <c r="D12" s="1">
        <v>24</v>
      </c>
    </row>
    <row r="13" spans="1:4" ht="15">
      <c r="A13" s="1">
        <v>11</v>
      </c>
      <c r="B13" s="1">
        <v>67</v>
      </c>
      <c r="C13" s="1">
        <v>212</v>
      </c>
      <c r="D13" s="1">
        <v>24</v>
      </c>
    </row>
    <row r="14" spans="1:4" ht="15">
      <c r="A14" s="1">
        <v>12</v>
      </c>
      <c r="B14" s="1">
        <v>67</v>
      </c>
      <c r="C14" s="1">
        <v>212</v>
      </c>
      <c r="D14" s="1">
        <v>24</v>
      </c>
    </row>
    <row r="15" spans="1:6" ht="15">
      <c r="A15" s="1" t="s">
        <v>29</v>
      </c>
      <c r="B15" s="1">
        <f>SUM(B3:B14)</f>
        <v>797</v>
      </c>
      <c r="C15" s="1">
        <f>SUM(C3:C14)</f>
        <v>2521</v>
      </c>
      <c r="D15" s="1">
        <f>SUM(D3:D14)</f>
        <v>288</v>
      </c>
      <c r="F15">
        <v>3737</v>
      </c>
    </row>
    <row r="16" spans="1:6" ht="15">
      <c r="A16" s="1" t="s">
        <v>33</v>
      </c>
      <c r="B16" s="1">
        <f>B15+C15+D15</f>
        <v>3606</v>
      </c>
      <c r="C16" s="1"/>
      <c r="D16" s="1"/>
      <c r="F16">
        <f>F15-288</f>
        <v>3449</v>
      </c>
    </row>
    <row r="17" spans="1:4" ht="15">
      <c r="A17" s="1" t="s">
        <v>35</v>
      </c>
      <c r="B17" s="2">
        <f>B15*13</f>
        <v>10361</v>
      </c>
      <c r="C17" s="2">
        <f>C15*13</f>
        <v>32773</v>
      </c>
      <c r="D17" s="2">
        <f>D15*13</f>
        <v>3744</v>
      </c>
    </row>
    <row r="19" spans="1:5" ht="15">
      <c r="A19" s="3" t="s">
        <v>30</v>
      </c>
      <c r="B19" s="4"/>
      <c r="C19" s="4"/>
      <c r="D19" s="4"/>
      <c r="E19" s="4"/>
    </row>
    <row r="20" spans="1:5" ht="12.75">
      <c r="A20" s="4">
        <v>330</v>
      </c>
      <c r="B20" s="4">
        <v>940</v>
      </c>
      <c r="C20" s="4">
        <f>A20/B20</f>
        <v>0.351063829787234</v>
      </c>
      <c r="D20" s="4">
        <v>797</v>
      </c>
      <c r="E20" s="5">
        <f>C20*D20</f>
        <v>280</v>
      </c>
    </row>
    <row r="21" spans="1:5" ht="12.75">
      <c r="A21" s="4">
        <v>610</v>
      </c>
      <c r="B21" s="4">
        <v>940</v>
      </c>
      <c r="C21" s="4">
        <f>A21/B21</f>
        <v>0.648936170212766</v>
      </c>
      <c r="D21" s="4">
        <v>797</v>
      </c>
      <c r="E21" s="5">
        <f>C21*D21</f>
        <v>517</v>
      </c>
    </row>
    <row r="22" spans="1:5" ht="12.75">
      <c r="A22" s="4">
        <f>SUM(A20:A21)</f>
        <v>940</v>
      </c>
      <c r="B22" s="4">
        <v>940</v>
      </c>
      <c r="C22" s="4">
        <f>A22/B22</f>
        <v>1</v>
      </c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 t="s">
        <v>28</v>
      </c>
      <c r="B24" s="4"/>
      <c r="C24" s="4"/>
      <c r="D24" s="4"/>
      <c r="E24" s="4"/>
    </row>
    <row r="25" spans="1:5" ht="12.75">
      <c r="A25" s="4">
        <v>1265</v>
      </c>
      <c r="B25" s="4">
        <v>2605</v>
      </c>
      <c r="C25" s="4">
        <f>A25/B25</f>
        <v>0.485604606525912</v>
      </c>
      <c r="D25" s="4">
        <v>2521</v>
      </c>
      <c r="E25" s="5">
        <f>C25*D25</f>
        <v>1224</v>
      </c>
    </row>
    <row r="26" spans="1:5" ht="12.75">
      <c r="A26" s="4">
        <v>1340</v>
      </c>
      <c r="B26" s="4">
        <v>2605</v>
      </c>
      <c r="C26" s="4">
        <f>A26/B26</f>
        <v>0.514395393474088</v>
      </c>
      <c r="D26" s="4">
        <v>2521</v>
      </c>
      <c r="E26" s="5">
        <f>C26*D26</f>
        <v>1297</v>
      </c>
    </row>
    <row r="27" spans="1:5" ht="12.75">
      <c r="A27" s="4">
        <f>SUM(A25:A26)</f>
        <v>2605</v>
      </c>
      <c r="B27" s="4">
        <v>2605</v>
      </c>
      <c r="C27" s="4">
        <f>A27/B27</f>
        <v>1</v>
      </c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 t="s">
        <v>31</v>
      </c>
      <c r="B29" s="4"/>
      <c r="C29" s="4"/>
      <c r="D29" s="4"/>
      <c r="E29" s="4"/>
    </row>
    <row r="30" spans="1:5" ht="12.75">
      <c r="A30" s="4">
        <v>247</v>
      </c>
      <c r="B30" s="4">
        <v>312</v>
      </c>
      <c r="C30" s="4">
        <f>A30/B30</f>
        <v>0.791666666666667</v>
      </c>
      <c r="D30" s="4">
        <v>288</v>
      </c>
      <c r="E30" s="4">
        <f>C30*D30</f>
        <v>228</v>
      </c>
    </row>
    <row r="31" spans="1:5" ht="12.75">
      <c r="A31" s="4">
        <v>39</v>
      </c>
      <c r="B31" s="4">
        <v>312</v>
      </c>
      <c r="C31" s="4">
        <f>A31/B31</f>
        <v>0.125</v>
      </c>
      <c r="D31" s="4">
        <v>288</v>
      </c>
      <c r="E31" s="4">
        <f>C31*D31</f>
        <v>36</v>
      </c>
    </row>
    <row r="32" spans="1:5" ht="12.75">
      <c r="A32" s="4">
        <v>26</v>
      </c>
      <c r="B32" s="4">
        <v>312</v>
      </c>
      <c r="C32" s="4">
        <f>A32/B32</f>
        <v>0.0833333333333333</v>
      </c>
      <c r="D32" s="4">
        <v>288</v>
      </c>
      <c r="E32" s="4">
        <f>C32*D32</f>
        <v>24</v>
      </c>
    </row>
    <row r="33" ht="12.75">
      <c r="A33">
        <f>SUM(A30:A32)</f>
        <v>312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2016-01-29T07:23:38Z</cp:lastPrinted>
  <dcterms:created xsi:type="dcterms:W3CDTF">2016-01-19T13:56:05Z</dcterms:created>
  <dcterms:modified xsi:type="dcterms:W3CDTF">2016-05-04T08:09:55Z</dcterms:modified>
  <cp:category/>
  <cp:version/>
  <cp:contentType/>
  <cp:contentStatus/>
</cp:coreProperties>
</file>