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3\2023-03-23 Протокол №02\"/>
    </mc:Choice>
  </mc:AlternateContent>
  <xr:revisionPtr revIDLastSave="0" documentId="13_ncr:1_{9CA0A394-0CE6-4DF4-872D-ABD68E3710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1" sheetId="3" r:id="rId1"/>
    <sheet name="Приложение 2" sheetId="4" r:id="rId2"/>
    <sheet name="Приложение 3" sheetId="5" r:id="rId3"/>
    <sheet name="Приложения 4" sheetId="6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J10" i="5"/>
  <c r="I10" i="6" l="1"/>
  <c r="J10" i="6"/>
  <c r="J12" i="6"/>
  <c r="I12" i="6"/>
  <c r="J11" i="6"/>
  <c r="I11" i="6"/>
  <c r="J9" i="6"/>
  <c r="I9" i="6"/>
  <c r="I13" i="4"/>
  <c r="J13" i="4"/>
  <c r="I10" i="4"/>
  <c r="I11" i="4"/>
  <c r="I12" i="4"/>
  <c r="J10" i="4"/>
  <c r="J11" i="4"/>
  <c r="J12" i="4"/>
  <c r="I11" i="3" l="1"/>
  <c r="I12" i="3"/>
  <c r="J11" i="3"/>
  <c r="J12" i="3"/>
  <c r="K9" i="5"/>
  <c r="K10" i="5"/>
  <c r="I9" i="3" l="1"/>
  <c r="J9" i="3"/>
  <c r="J9" i="4" l="1"/>
  <c r="I9" i="4"/>
  <c r="I10" i="3" l="1"/>
  <c r="J10" i="3" l="1"/>
</calcChain>
</file>

<file path=xl/sharedStrings.xml><?xml version="1.0" encoding="utf-8"?>
<sst xmlns="http://schemas.openxmlformats.org/spreadsheetml/2006/main" count="150" uniqueCount="54">
  <si>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</si>
  <si>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</si>
  <si>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</si>
  <si>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</si>
  <si>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</si>
  <si>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</si>
  <si>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</si>
  <si>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</si>
  <si>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</si>
  <si>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</si>
  <si>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</si>
  <si>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</si>
  <si>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</si>
  <si>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</si>
  <si>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</si>
  <si>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</si>
  <si>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</si>
  <si>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</si>
  <si>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</si>
  <si>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</si>
  <si>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 xml:space="preserve"> Приложение № 2</t>
  </si>
  <si>
    <t>Условия оказания МП</t>
  </si>
  <si>
    <t>Измененные объемы на 2023 год по Протоколу № 1 от 28.02.2023 г.</t>
  </si>
  <si>
    <t xml:space="preserve"> Приложение № 3</t>
  </si>
  <si>
    <t xml:space="preserve"> ТП ОМС № 2 от 23.03.2023 г. </t>
  </si>
  <si>
    <t>Измененные объемы на 2023 год по Протоколу № 2 от 23.03.2023 г.</t>
  </si>
  <si>
    <t>ФГБУ "СК ММЦ" МИНЗДРАВА РОССИИ (Г. БЕСЛАН)</t>
  </si>
  <si>
    <t>КС</t>
  </si>
  <si>
    <t>Группа ВМП</t>
  </si>
  <si>
    <t>11</t>
  </si>
  <si>
    <t>065-офтальмология</t>
  </si>
  <si>
    <t>ВМП 28</t>
  </si>
  <si>
    <t>108-Урология</t>
  </si>
  <si>
    <t>ВМП 61</t>
  </si>
  <si>
    <t>ГБУЗ "РКБСМП" МЗ РСО-АЛАНИЯ</t>
  </si>
  <si>
    <t>ГБУЗ "ПРИГОРОДНАЯ ЦРБ" МЗ РСО-АЛАНИЯ</t>
  </si>
  <si>
    <t>014-гериатрия</t>
  </si>
  <si>
    <t>ООО "Динеро"</t>
  </si>
  <si>
    <t>ГБУЗ "РЦОЗС И Р" МЗ РСО-А</t>
  </si>
  <si>
    <t>ДС</t>
  </si>
  <si>
    <t>137-акушерство и гинекология (использование вспомогательных репродуктивных технологий)</t>
  </si>
  <si>
    <t>ГБУЗ "Пригородная ЦРБ" МЗ РСО-А</t>
  </si>
  <si>
    <t>ГБУЗ "РОД" МЗ РСО-А</t>
  </si>
  <si>
    <t>ГБУЗ "Поликлиника №1" МЗ РСО-А</t>
  </si>
  <si>
    <t>ООО "Семейная Медицина"</t>
  </si>
  <si>
    <t>КТ - с внутривенным контрастированием</t>
  </si>
  <si>
    <t>КТ- без контрастирования</t>
  </si>
  <si>
    <t>АПП</t>
  </si>
  <si>
    <t>ГБУЗ "РДКБ" МЗ РСО-А</t>
  </si>
  <si>
    <t>054-Нейрохирургия</t>
  </si>
  <si>
    <t>АПП Обращения по заболеванию (дети)</t>
  </si>
  <si>
    <t>АПП Разовые посещения по заболеванию (дети)</t>
  </si>
  <si>
    <t>136-Акушерство и гинекология</t>
  </si>
  <si>
    <t xml:space="preserve">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</si>
</sst>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165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0" fontId="0" fillId="0" borderId="0" xfId="1" applyNumberFormat="1" applyFont="1" applyAlignment="1">
      <alignment horizontal="center" vertical="center"/>
    </xf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Таблица13234" displayName="Таблица13234" ref="A8:J12" totalsRowShown="0" headerRowDxfId="89" dataDxfId="87" headerRowBorderDxfId="88">
  <autoFilter ref="A8:J12" xr:uid="{00000000-0009-0000-0100-000003000000}"/>
  <tableColumns count="10">
    <tableColumn id="1" xr3:uid="{00000000-0010-0000-0000-000001000000}" name="1" dataDxfId="86" totalsRowDxfId="85" dataCellStyle="Финансовый"/>
    <tableColumn id="2" xr3:uid="{00000000-0010-0000-0000-000002000000}" name="2" dataDxfId="84"/>
    <tableColumn id="3" xr3:uid="{00000000-0010-0000-0000-000003000000}" name="3" dataDxfId="83" totalsRowDxfId="82"/>
    <tableColumn id="15" xr3:uid="{00000000-0010-0000-0000-00000F000000}" name="4" dataDxfId="81" totalsRowDxfId="80"/>
    <tableColumn id="5" xr3:uid="{00000000-0010-0000-0000-000005000000}" name="5" dataDxfId="79" totalsRowDxfId="78" dataCellStyle="Финансовый"/>
    <tableColumn id="6" xr3:uid="{00000000-0010-0000-0000-000006000000}" name="6" dataDxfId="77" totalsRowDxfId="76" dataCellStyle="Финансовый"/>
    <tableColumn id="7" xr3:uid="{00000000-0010-0000-0000-000007000000}" name="7" dataDxfId="75" totalsRowDxfId="74" dataCellStyle="Финансовый"/>
    <tableColumn id="8" xr3:uid="{00000000-0010-0000-0000-000008000000}" name="8" dataDxfId="73" totalsRowDxfId="72" dataCellStyle="Финансовый"/>
    <tableColumn id="9" xr3:uid="{00000000-0010-0000-0000-000009000000}" name="9" dataDxfId="71" totalsRowDxfId="70" dataCellStyle="Финансовый">
      <calculatedColumnFormula>Таблица13234[[#This Row],[7]]-Таблица13234[[#This Row],[5]]</calculatedColumnFormula>
    </tableColumn>
    <tableColumn id="10" xr3:uid="{00000000-0010-0000-0000-00000A000000}" name="10" dataDxfId="69" totalsRowDxfId="68" dataCellStyle="Финансовый">
      <calculatedColumnFormula>Таблица13234[[#This Row],[8]]-Таблица13234[[#This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2342" displayName="Таблица132342" ref="A8:J13" totalsRowShown="0" headerRowDxfId="67" headerRowBorderDxfId="66">
  <autoFilter ref="A8:J13" xr:uid="{00000000-0009-0000-0100-000001000000}"/>
  <tableColumns count="10">
    <tableColumn id="1" xr3:uid="{00000000-0010-0000-0100-000001000000}" name="1" dataDxfId="65" totalsRowDxfId="64" dataCellStyle="Финансовый"/>
    <tableColumn id="2" xr3:uid="{00000000-0010-0000-0100-000002000000}" name="2" dataDxfId="63" totalsRowDxfId="62"/>
    <tableColumn id="3" xr3:uid="{00000000-0010-0000-0100-000003000000}" name="3" dataDxfId="61" totalsRowDxfId="60"/>
    <tableColumn id="15" xr3:uid="{00000000-0010-0000-0100-00000F000000}" name="4" dataDxfId="59" totalsRowDxfId="58"/>
    <tableColumn id="5" xr3:uid="{00000000-0010-0000-0100-000005000000}" name="5" dataDxfId="57" totalsRowDxfId="56" dataCellStyle="Финансовый"/>
    <tableColumn id="6" xr3:uid="{00000000-0010-0000-0100-000006000000}" name="6" dataDxfId="55" totalsRowDxfId="54" dataCellStyle="Финансовый"/>
    <tableColumn id="7" xr3:uid="{00000000-0010-0000-0100-000007000000}" name="7" dataDxfId="53" totalsRowDxfId="52" dataCellStyle="Финансовый"/>
    <tableColumn id="8" xr3:uid="{00000000-0010-0000-0100-000008000000}" name="8" dataDxfId="51" totalsRowDxfId="50" dataCellStyle="Финансовый"/>
    <tableColumn id="9" xr3:uid="{00000000-0010-0000-0100-000009000000}" name="9" dataDxfId="49" totalsRowDxfId="48" dataCellStyle="Финансовый">
      <calculatedColumnFormula>Таблица132342[[#This Row],[7]]-Таблица132342[[#This Row],[5]]</calculatedColumnFormula>
    </tableColumn>
    <tableColumn id="10" xr3:uid="{00000000-0010-0000-0100-00000A000000}" name="10" dataDxfId="47" totalsRowDxfId="46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132345" displayName="Таблица132345" ref="A8:K10" totalsRowShown="0" headerRowDxfId="45" headerRowBorderDxfId="44">
  <autoFilter ref="A8:K10" xr:uid="{00000000-0009-0000-0100-000004000000}"/>
  <tableColumns count="11">
    <tableColumn id="1" xr3:uid="{00000000-0010-0000-0200-000001000000}" name="1" dataDxfId="43" totalsRowDxfId="42" dataCellStyle="Финансовый"/>
    <tableColumn id="2" xr3:uid="{00000000-0010-0000-0200-000002000000}" name="2" dataDxfId="41" totalsRowDxfId="40"/>
    <tableColumn id="3" xr3:uid="{00000000-0010-0000-0200-000003000000}" name="3" dataDxfId="39" totalsRowDxfId="38"/>
    <tableColumn id="15" xr3:uid="{00000000-0010-0000-0200-00000F000000}" name="4" dataDxfId="37" totalsRowDxfId="36"/>
    <tableColumn id="4" xr3:uid="{00000000-0010-0000-0200-000004000000}" name="5" dataDxfId="35" totalsRowDxfId="34"/>
    <tableColumn id="5" xr3:uid="{00000000-0010-0000-0200-000005000000}" name="6" dataDxfId="33" totalsRowDxfId="32" dataCellStyle="Финансовый"/>
    <tableColumn id="6" xr3:uid="{00000000-0010-0000-0200-000006000000}" name="7" dataDxfId="31" totalsRowDxfId="30" dataCellStyle="Финансовый"/>
    <tableColumn id="7" xr3:uid="{00000000-0010-0000-0200-000007000000}" name="8" dataDxfId="29" totalsRowDxfId="28" dataCellStyle="Финансовый"/>
    <tableColumn id="8" xr3:uid="{00000000-0010-0000-0200-000008000000}" name="9" dataDxfId="27" totalsRowDxfId="26" dataCellStyle="Финансовый"/>
    <tableColumn id="9" xr3:uid="{00000000-0010-0000-0200-000009000000}" name="10" dataDxfId="25" totalsRowDxfId="24" dataCellStyle="Финансовый">
      <calculatedColumnFormula>Таблица132345[[#This Row],[8]]-Таблица132345[[#This Row],[6]]</calculatedColumnFormula>
    </tableColumn>
    <tableColumn id="10" xr3:uid="{00000000-0010-0000-0200-00000A000000}" name="11" dataDxfId="23" totalsRowDxfId="22" dataCellStyle="Финансовый">
      <calculatedColumnFormula>Таблица132345[[#This Row],[9]]-Таблица132345[[#This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1323426" displayName="Таблица1323426" ref="A8:J12" totalsRowShown="0" headerRowDxfId="21" headerRowBorderDxfId="20">
  <autoFilter ref="A8:J12" xr:uid="{00000000-0009-0000-0100-000005000000}"/>
  <tableColumns count="10">
    <tableColumn id="1" xr3:uid="{00000000-0010-0000-0300-000001000000}" name="1" dataDxfId="19" totalsRowDxfId="18" dataCellStyle="Финансовый"/>
    <tableColumn id="2" xr3:uid="{00000000-0010-0000-0300-000002000000}" name="2" dataDxfId="17" totalsRowDxfId="16"/>
    <tableColumn id="3" xr3:uid="{00000000-0010-0000-0300-000003000000}" name="3" dataDxfId="15" totalsRowDxfId="14"/>
    <tableColumn id="15" xr3:uid="{00000000-0010-0000-0300-00000F000000}" name="4" dataDxfId="13" totalsRowDxfId="12"/>
    <tableColumn id="5" xr3:uid="{00000000-0010-0000-0300-000005000000}" name="5" dataDxfId="11" totalsRowDxfId="10" dataCellStyle="Финансовый"/>
    <tableColumn id="6" xr3:uid="{00000000-0010-0000-0300-000006000000}" name="6" dataDxfId="9" totalsRowDxfId="8" dataCellStyle="Финансовый"/>
    <tableColumn id="7" xr3:uid="{00000000-0010-0000-0300-000007000000}" name="7" dataDxfId="7" totalsRowDxfId="6" dataCellStyle="Финансовый"/>
    <tableColumn id="8" xr3:uid="{00000000-0010-0000-0300-000008000000}" name="8" dataDxfId="5" totalsRowDxfId="4" dataCellStyle="Финансовый"/>
    <tableColumn id="9" xr3:uid="{00000000-0010-0000-0300-000009000000}" name="9" dataDxfId="3" totalsRowDxfId="2" dataCellStyle="Финансовый">
      <calculatedColumnFormula>Таблица1323426[[#This Row],[7]]-Таблица1323426[[#This Row],[5]]</calculatedColumnFormula>
    </tableColumn>
    <tableColumn id="10" xr3:uid="{00000000-0010-0000-0300-00000A000000}" name="10" dataDxfId="1" totalsRowDxfId="0" dataCellStyle="Финансовый">
      <calculatedColumnFormula>Таблица1323426[[#This Row],[8]]-Таблица1323426[[#This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workbookViewId="0">
      <selection activeCell="J21" sqref="J21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47.85546875" customWidth="1"/>
    <col min="5" max="5" width="11.42578125" customWidth="1"/>
    <col min="6" max="6" width="15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16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24</v>
      </c>
    </row>
    <row r="6" spans="1:10" ht="60" customHeight="1" x14ac:dyDescent="0.25">
      <c r="A6" s="21" t="s">
        <v>2</v>
      </c>
      <c r="B6" s="21" t="s">
        <v>3</v>
      </c>
      <c r="C6" s="21" t="s">
        <v>4</v>
      </c>
      <c r="D6" s="22" t="s">
        <v>19</v>
      </c>
      <c r="E6" s="21" t="s">
        <v>22</v>
      </c>
      <c r="F6" s="21"/>
      <c r="G6" s="21" t="s">
        <v>25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150003</v>
      </c>
      <c r="B9" s="10" t="s">
        <v>34</v>
      </c>
      <c r="C9" s="6" t="s">
        <v>27</v>
      </c>
      <c r="D9" s="6" t="s">
        <v>36</v>
      </c>
      <c r="E9" s="12">
        <v>200</v>
      </c>
      <c r="F9" s="11">
        <v>6843478.54</v>
      </c>
      <c r="G9" s="12">
        <v>31</v>
      </c>
      <c r="H9" s="11">
        <v>1614141.3800000001</v>
      </c>
      <c r="I9" s="8">
        <f>Таблица13234[[#This Row],[7]]-Таблица13234[[#This Row],[5]]</f>
        <v>-169</v>
      </c>
      <c r="J9" s="9">
        <f>Таблица13234[[#This Row],[8]]-Таблица13234[[#This Row],[6]]</f>
        <v>-5229337.16</v>
      </c>
    </row>
    <row r="10" spans="1:10" x14ac:dyDescent="0.25">
      <c r="A10" s="14">
        <v>150016</v>
      </c>
      <c r="B10" s="10" t="s">
        <v>35</v>
      </c>
      <c r="C10" s="6" t="s">
        <v>27</v>
      </c>
      <c r="D10" s="6" t="s">
        <v>36</v>
      </c>
      <c r="E10" s="12">
        <v>0</v>
      </c>
      <c r="F10" s="11">
        <v>0</v>
      </c>
      <c r="G10" s="12">
        <v>169</v>
      </c>
      <c r="H10" s="11">
        <v>5229337.16</v>
      </c>
      <c r="I10" s="8">
        <f>Таблица13234[[#This Row],[7]]-Таблица13234[[#This Row],[5]]</f>
        <v>169</v>
      </c>
      <c r="J10" s="9">
        <f>Таблица13234[[#This Row],[8]]-Таблица13234[[#This Row],[6]]</f>
        <v>5229337.16</v>
      </c>
    </row>
    <row r="11" spans="1:10" ht="30" x14ac:dyDescent="0.25">
      <c r="A11" s="14">
        <v>150025</v>
      </c>
      <c r="B11" s="10" t="s">
        <v>37</v>
      </c>
      <c r="C11" s="4" t="s">
        <v>39</v>
      </c>
      <c r="D11" s="17" t="s">
        <v>40</v>
      </c>
      <c r="E11" s="12">
        <v>0</v>
      </c>
      <c r="F11" s="11">
        <v>0</v>
      </c>
      <c r="G11" s="12">
        <v>10</v>
      </c>
      <c r="H11" s="11">
        <v>1247292.1000000001</v>
      </c>
      <c r="I11" s="12">
        <f>Таблица13234[[#This Row],[7]]-Таблица13234[[#This Row],[5]]</f>
        <v>10</v>
      </c>
      <c r="J11" s="11">
        <f>Таблица13234[[#This Row],[8]]-Таблица13234[[#This Row],[6]]</f>
        <v>1247292.1000000001</v>
      </c>
    </row>
    <row r="12" spans="1:10" ht="30" x14ac:dyDescent="0.25">
      <c r="A12" s="14">
        <v>150098</v>
      </c>
      <c r="B12" s="10" t="s">
        <v>38</v>
      </c>
      <c r="C12" s="4" t="s">
        <v>39</v>
      </c>
      <c r="D12" s="17" t="s">
        <v>40</v>
      </c>
      <c r="E12" s="12">
        <v>240</v>
      </c>
      <c r="F12" s="11">
        <v>29935010.109999999</v>
      </c>
      <c r="G12" s="12">
        <v>230</v>
      </c>
      <c r="H12" s="11">
        <v>28687718.010000002</v>
      </c>
      <c r="I12" s="12">
        <f>Таблица13234[[#This Row],[7]]-Таблица13234[[#This Row],[5]]</f>
        <v>-10</v>
      </c>
      <c r="J12" s="11">
        <f>Таблица13234[[#This Row],[8]]-Таблица13234[[#This Row],[6]]</f>
        <v>-1247292.0999999978</v>
      </c>
    </row>
    <row r="14" spans="1:10" x14ac:dyDescent="0.25">
      <c r="F14" s="20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7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workbookViewId="0">
      <selection activeCell="D28" sqref="D28"/>
    </sheetView>
  </sheetViews>
  <sheetFormatPr defaultRowHeight="15" x14ac:dyDescent="0.25"/>
  <cols>
    <col min="1" max="1" width="11.85546875" customWidth="1"/>
    <col min="2" max="2" width="40.140625" style="1" customWidth="1"/>
    <col min="4" max="4" width="39.2851562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20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24</v>
      </c>
    </row>
    <row r="6" spans="1:10" ht="60" customHeight="1" x14ac:dyDescent="0.25">
      <c r="A6" s="21" t="s">
        <v>2</v>
      </c>
      <c r="B6" s="21" t="s">
        <v>3</v>
      </c>
      <c r="C6" s="21" t="s">
        <v>21</v>
      </c>
      <c r="D6" s="22" t="s">
        <v>19</v>
      </c>
      <c r="E6" s="21" t="s">
        <v>22</v>
      </c>
      <c r="F6" s="21"/>
      <c r="G6" s="21" t="s">
        <v>25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150016</v>
      </c>
      <c r="B9" s="10" t="s">
        <v>41</v>
      </c>
      <c r="C9" s="6" t="s">
        <v>47</v>
      </c>
      <c r="D9" s="7" t="s">
        <v>45</v>
      </c>
      <c r="E9" s="12">
        <v>136</v>
      </c>
      <c r="F9" s="11">
        <v>997649.76</v>
      </c>
      <c r="G9" s="12">
        <v>636</v>
      </c>
      <c r="H9" s="11">
        <v>4665479.76</v>
      </c>
      <c r="I9" s="8">
        <f>Таблица132342[[#This Row],[7]]-Таблица132342[[#This Row],[5]]</f>
        <v>500</v>
      </c>
      <c r="J9" s="9">
        <f>Таблица132342[[#This Row],[8]]-Таблица132342[[#This Row],[6]]</f>
        <v>3667830</v>
      </c>
    </row>
    <row r="10" spans="1:10" ht="15" customHeight="1" x14ac:dyDescent="0.25">
      <c r="A10" s="14">
        <v>150031</v>
      </c>
      <c r="B10" s="10" t="s">
        <v>42</v>
      </c>
      <c r="C10" s="6" t="s">
        <v>47</v>
      </c>
      <c r="D10" s="7" t="s">
        <v>45</v>
      </c>
      <c r="E10" s="12">
        <v>4140</v>
      </c>
      <c r="F10" s="18">
        <v>30369632.399999999</v>
      </c>
      <c r="G10" s="12">
        <v>3590</v>
      </c>
      <c r="H10" s="11">
        <v>26335019.399999999</v>
      </c>
      <c r="I10" s="12">
        <f>Таблица132342[[#This Row],[7]]-Таблица132342[[#This Row],[5]]</f>
        <v>-550</v>
      </c>
      <c r="J10" s="11">
        <f>Таблица132342[[#This Row],[8]]-Таблица132342[[#This Row],[6]]</f>
        <v>-4034613</v>
      </c>
    </row>
    <row r="11" spans="1:10" x14ac:dyDescent="0.25">
      <c r="A11" s="19">
        <v>150035</v>
      </c>
      <c r="B11" s="10" t="s">
        <v>43</v>
      </c>
      <c r="C11" s="6" t="s">
        <v>47</v>
      </c>
      <c r="D11" s="7" t="s">
        <v>46</v>
      </c>
      <c r="E11" s="12">
        <v>3573</v>
      </c>
      <c r="F11" s="18">
        <v>5966123.9400000004</v>
      </c>
      <c r="G11" s="12">
        <v>3473</v>
      </c>
      <c r="H11" s="11">
        <v>5799145.9400000004</v>
      </c>
      <c r="I11" s="12">
        <f>Таблица132342[[#This Row],[7]]-Таблица132342[[#This Row],[5]]</f>
        <v>-100</v>
      </c>
      <c r="J11" s="11">
        <f>Таблица132342[[#This Row],[8]]-Таблица132342[[#This Row],[6]]</f>
        <v>-166978</v>
      </c>
    </row>
    <row r="12" spans="1:10" x14ac:dyDescent="0.25">
      <c r="A12" s="14">
        <v>150064</v>
      </c>
      <c r="B12" s="10" t="s">
        <v>44</v>
      </c>
      <c r="C12" s="6" t="s">
        <v>47</v>
      </c>
      <c r="D12" s="7" t="s">
        <v>45</v>
      </c>
      <c r="E12" s="12">
        <v>160</v>
      </c>
      <c r="F12" s="18">
        <v>1173705.6000000001</v>
      </c>
      <c r="G12" s="12">
        <v>210</v>
      </c>
      <c r="H12" s="11">
        <v>1540488.6</v>
      </c>
      <c r="I12" s="12">
        <f>Таблица132342[[#This Row],[7]]-Таблица132342[[#This Row],[5]]</f>
        <v>50</v>
      </c>
      <c r="J12" s="11">
        <f>Таблица132342[[#This Row],[8]]-Таблица132342[[#This Row],[6]]</f>
        <v>366783</v>
      </c>
    </row>
    <row r="13" spans="1:10" x14ac:dyDescent="0.25">
      <c r="A13" s="14"/>
      <c r="B13" s="10"/>
      <c r="C13" s="6" t="s">
        <v>47</v>
      </c>
      <c r="D13" s="7" t="s">
        <v>46</v>
      </c>
      <c r="E13" s="12"/>
      <c r="F13" s="18"/>
      <c r="G13" s="12">
        <v>100</v>
      </c>
      <c r="H13" s="11">
        <v>166978</v>
      </c>
      <c r="I13" s="12">
        <f>Таблица132342[[#This Row],[7]]-Таблица132342[[#This Row],[5]]</f>
        <v>100</v>
      </c>
      <c r="J13" s="11">
        <f>Таблица132342[[#This Row],[8]]-Таблица132342[[#This Row],[6]]</f>
        <v>166978</v>
      </c>
    </row>
    <row r="14" spans="1:10" x14ac:dyDescent="0.25">
      <c r="A14" s="14"/>
      <c r="B14" s="10"/>
      <c r="C14" s="6"/>
      <c r="D14" s="7"/>
      <c r="E14" s="12"/>
      <c r="F14" s="18"/>
      <c r="G14" s="12"/>
      <c r="H14" s="11"/>
      <c r="I14" s="12"/>
      <c r="J14" s="11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"/>
  <sheetViews>
    <sheetView workbookViewId="0">
      <selection activeCell="K22" sqref="K22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19.140625" bestFit="1" customWidth="1"/>
    <col min="5" max="5" width="10.42578125" style="6" customWidth="1"/>
    <col min="6" max="6" width="11.42578125" customWidth="1"/>
    <col min="7" max="7" width="15.28515625" customWidth="1"/>
    <col min="8" max="8" width="9.28515625" customWidth="1"/>
    <col min="9" max="9" width="16.5703125" customWidth="1"/>
    <col min="10" max="10" width="9.42578125" customWidth="1"/>
    <col min="11" max="11" width="16" customWidth="1"/>
  </cols>
  <sheetData>
    <row r="1" spans="1:11" x14ac:dyDescent="0.25">
      <c r="K1" s="2" t="s">
        <v>23</v>
      </c>
    </row>
    <row r="2" spans="1:11" x14ac:dyDescent="0.25">
      <c r="K2" s="2" t="s">
        <v>0</v>
      </c>
    </row>
    <row r="3" spans="1:11" x14ac:dyDescent="0.25">
      <c r="K3" s="2" t="s">
        <v>1</v>
      </c>
    </row>
    <row r="4" spans="1:11" x14ac:dyDescent="0.25">
      <c r="K4" s="2" t="s">
        <v>24</v>
      </c>
    </row>
    <row r="6" spans="1:11" ht="60" customHeight="1" x14ac:dyDescent="0.25">
      <c r="A6" s="21" t="s">
        <v>2</v>
      </c>
      <c r="B6" s="21" t="s">
        <v>3</v>
      </c>
      <c r="C6" s="21" t="s">
        <v>4</v>
      </c>
      <c r="D6" s="22" t="s">
        <v>19</v>
      </c>
      <c r="E6" s="22" t="s">
        <v>28</v>
      </c>
      <c r="F6" s="21" t="s">
        <v>22</v>
      </c>
      <c r="G6" s="21"/>
      <c r="H6" s="21" t="s">
        <v>25</v>
      </c>
      <c r="I6" s="21"/>
      <c r="J6" s="21" t="s">
        <v>5</v>
      </c>
      <c r="K6" s="21"/>
    </row>
    <row r="7" spans="1:11" ht="30" customHeight="1" x14ac:dyDescent="0.25">
      <c r="A7" s="21"/>
      <c r="B7" s="21"/>
      <c r="C7" s="21"/>
      <c r="D7" s="23"/>
      <c r="E7" s="23"/>
      <c r="F7" s="13" t="s">
        <v>6</v>
      </c>
      <c r="G7" s="13" t="s">
        <v>7</v>
      </c>
      <c r="H7" s="13" t="s">
        <v>6</v>
      </c>
      <c r="I7" s="13" t="s">
        <v>7</v>
      </c>
      <c r="J7" s="13" t="s">
        <v>6</v>
      </c>
      <c r="K7" s="13" t="s">
        <v>7</v>
      </c>
    </row>
    <row r="8" spans="1:11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  <c r="K8" s="4" t="s">
        <v>29</v>
      </c>
    </row>
    <row r="9" spans="1:11" x14ac:dyDescent="0.25">
      <c r="A9" s="4">
        <v>150072</v>
      </c>
      <c r="B9" s="16" t="s">
        <v>26</v>
      </c>
      <c r="C9" s="6" t="s">
        <v>27</v>
      </c>
      <c r="D9" s="16" t="s">
        <v>30</v>
      </c>
      <c r="E9" s="4" t="s">
        <v>31</v>
      </c>
      <c r="F9" s="12"/>
      <c r="G9" s="11"/>
      <c r="H9" s="12">
        <v>21</v>
      </c>
      <c r="I9" s="11">
        <v>1496166</v>
      </c>
      <c r="J9" s="8">
        <f>Таблица132345[[#This Row],[8]]-Таблица132345[[#This Row],[6]]</f>
        <v>21</v>
      </c>
      <c r="K9" s="9">
        <f>Таблица132345[[#This Row],[9]]-Таблица132345[[#This Row],[7]]</f>
        <v>1496166</v>
      </c>
    </row>
    <row r="10" spans="1:11" x14ac:dyDescent="0.25">
      <c r="A10" s="14"/>
      <c r="B10" s="10"/>
      <c r="C10" s="6" t="s">
        <v>27</v>
      </c>
      <c r="D10" s="16" t="s">
        <v>32</v>
      </c>
      <c r="E10" s="4" t="s">
        <v>33</v>
      </c>
      <c r="F10" s="12">
        <v>30</v>
      </c>
      <c r="G10" s="11">
        <v>3333600</v>
      </c>
      <c r="H10" s="12">
        <v>9</v>
      </c>
      <c r="I10" s="11">
        <v>1000080</v>
      </c>
      <c r="J10" s="8">
        <f>Таблица132345[[#This Row],[8]]-Таблица132345[[#This Row],[6]]</f>
        <v>-21</v>
      </c>
      <c r="K10" s="9">
        <f>Таблица132345[[#This Row],[9]]-Таблица132345[[#This Row],[7]]</f>
        <v>-2333520</v>
      </c>
    </row>
    <row r="12" spans="1:11" x14ac:dyDescent="0.25">
      <c r="J12" s="15"/>
    </row>
    <row r="13" spans="1:11" x14ac:dyDescent="0.25">
      <c r="J13" s="15"/>
    </row>
  </sheetData>
  <mergeCells count="8">
    <mergeCell ref="J6:K6"/>
    <mergeCell ref="E6:E7"/>
    <mergeCell ref="A6:A7"/>
    <mergeCell ref="B6:B7"/>
    <mergeCell ref="C6:C7"/>
    <mergeCell ref="D6:D7"/>
    <mergeCell ref="F6:G6"/>
    <mergeCell ref="H6:I6"/>
  </mergeCells>
  <pageMargins left="0.25" right="0.25" top="0.75" bottom="0.75" header="0.3" footer="0.3"/>
  <pageSetup paperSize="9" scale="8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workbookViewId="0">
      <selection activeCell="I18" sqref="I18"/>
    </sheetView>
  </sheetViews>
  <sheetFormatPr defaultRowHeight="15" x14ac:dyDescent="0.25"/>
  <cols>
    <col min="1" max="1" width="8.28515625" bestFit="1" customWidth="1"/>
    <col min="2" max="2" width="21.85546875" style="1" bestFit="1" customWidth="1"/>
    <col min="3" max="3" width="46.5703125" bestFit="1" customWidth="1"/>
    <col min="4" max="4" width="29.855468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53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24</v>
      </c>
    </row>
    <row r="6" spans="1:10" ht="60" customHeight="1" x14ac:dyDescent="0.25">
      <c r="A6" s="21" t="s">
        <v>2</v>
      </c>
      <c r="B6" s="21" t="s">
        <v>3</v>
      </c>
      <c r="C6" s="21" t="s">
        <v>21</v>
      </c>
      <c r="D6" s="22" t="s">
        <v>19</v>
      </c>
      <c r="E6" s="21" t="s">
        <v>22</v>
      </c>
      <c r="F6" s="21"/>
      <c r="G6" s="21" t="s">
        <v>25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4">
        <v>150002</v>
      </c>
      <c r="B9" s="10" t="s">
        <v>48</v>
      </c>
      <c r="C9" s="6" t="s">
        <v>50</v>
      </c>
      <c r="D9" s="7" t="s">
        <v>49</v>
      </c>
      <c r="E9" s="12">
        <v>225</v>
      </c>
      <c r="F9" s="11">
        <v>363883.5</v>
      </c>
      <c r="G9" s="12">
        <v>125</v>
      </c>
      <c r="H9" s="11">
        <v>202157.5</v>
      </c>
      <c r="I9" s="8">
        <f>Таблица1323426[[#This Row],[7]]-Таблица1323426[[#This Row],[5]]</f>
        <v>-100</v>
      </c>
      <c r="J9" s="9">
        <f>Таблица1323426[[#This Row],[8]]-Таблица1323426[[#This Row],[6]]</f>
        <v>-161726</v>
      </c>
    </row>
    <row r="10" spans="1:10" x14ac:dyDescent="0.25">
      <c r="A10" s="14"/>
      <c r="B10" s="10"/>
      <c r="C10" s="6"/>
      <c r="D10" s="7" t="s">
        <v>52</v>
      </c>
      <c r="E10" s="12"/>
      <c r="F10" s="11"/>
      <c r="G10" s="12">
        <v>100</v>
      </c>
      <c r="H10" s="11">
        <v>161726</v>
      </c>
      <c r="I10" s="8">
        <f>Таблица1323426[[#This Row],[7]]-Таблица1323426[[#This Row],[5]]</f>
        <v>100</v>
      </c>
      <c r="J10" s="9">
        <f>Таблица1323426[[#This Row],[8]]-Таблица1323426[[#This Row],[6]]</f>
        <v>161726</v>
      </c>
    </row>
    <row r="11" spans="1:10" ht="15" customHeight="1" x14ac:dyDescent="0.25">
      <c r="A11" s="14"/>
      <c r="B11" s="10"/>
      <c r="C11" s="6" t="s">
        <v>51</v>
      </c>
      <c r="D11" s="7" t="s">
        <v>49</v>
      </c>
      <c r="E11" s="12">
        <v>692</v>
      </c>
      <c r="F11" s="18">
        <v>259465.4</v>
      </c>
      <c r="G11" s="12">
        <v>442</v>
      </c>
      <c r="H11" s="11">
        <v>165727.9</v>
      </c>
      <c r="I11" s="12">
        <f>Таблица1323426[[#This Row],[7]]-Таблица1323426[[#This Row],[5]]</f>
        <v>-250</v>
      </c>
      <c r="J11" s="11">
        <f>Таблица1323426[[#This Row],[8]]-Таблица1323426[[#This Row],[6]]</f>
        <v>-93737.5</v>
      </c>
    </row>
    <row r="12" spans="1:10" x14ac:dyDescent="0.25">
      <c r="A12" s="19"/>
      <c r="B12" s="10"/>
      <c r="C12" s="6"/>
      <c r="D12" s="7" t="s">
        <v>52</v>
      </c>
      <c r="E12" s="12"/>
      <c r="F12" s="18"/>
      <c r="G12" s="12">
        <v>250</v>
      </c>
      <c r="H12" s="11">
        <v>93737.5</v>
      </c>
      <c r="I12" s="12">
        <f>Таблица1323426[[#This Row],[7]]-Таблица1323426[[#This Row],[5]]</f>
        <v>250</v>
      </c>
      <c r="J12" s="11">
        <f>Таблица1323426[[#This Row],[8]]-Таблица1323426[[#This Row],[6]]</f>
        <v>93737.5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5" right="0.25" top="0.75" bottom="0.75" header="0.3" footer="0.3"/>
  <pageSetup paperSize="9"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Арчинова М.Р.</cp:lastModifiedBy>
  <cp:lastPrinted>2023-04-05T06:18:19Z</cp:lastPrinted>
  <dcterms:created xsi:type="dcterms:W3CDTF">2022-02-25T07:50:56Z</dcterms:created>
  <dcterms:modified xsi:type="dcterms:W3CDTF">2023-04-05T06:37:58Z</dcterms:modified>
</cp:coreProperties>
</file>