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2\2022-11-23 Протокол Комиссии №13\"/>
    </mc:Choice>
  </mc:AlternateContent>
  <xr:revisionPtr revIDLastSave="0" documentId="13_ncr:1_{8B210906-A2FC-474F-BE01-87A8A27180D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ение 1" sheetId="2" r:id="rId1"/>
    <sheet name="Приложение 2" sheetId="4" r:id="rId2"/>
    <sheet name="Приложение 3" sheetId="6" r:id="rId3"/>
    <sheet name="Приложение 4" sheetId="7" r:id="rId4"/>
  </sheets>
  <externalReferences>
    <externalReference r:id="rId5"/>
    <externalReference r:id="rId6"/>
    <externalReference r:id="rId7"/>
    <externalReference r:id="rId8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1'!$6:$7</definedName>
    <definedName name="_xlnm.Print_Titles" localSheetId="1">'Приложение 2'!$6:$7</definedName>
    <definedName name="_xlnm.Print_Titles" localSheetId="2">'Приложение 3'!$6:$7</definedName>
    <definedName name="_xlnm.Print_Titles" localSheetId="3">'Приложение 4'!$6:$7</definedName>
    <definedName name="ФАПЫ">'[4]Численность '!$D$138:$J$213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7" l="1"/>
  <c r="J11" i="7"/>
  <c r="I12" i="7"/>
  <c r="J12" i="7"/>
  <c r="I13" i="7"/>
  <c r="J13" i="7"/>
  <c r="I14" i="7"/>
  <c r="J14" i="7"/>
  <c r="I15" i="7"/>
  <c r="J15" i="7"/>
  <c r="I28" i="7" l="1"/>
  <c r="J28" i="7"/>
  <c r="I24" i="7"/>
  <c r="J24" i="7"/>
  <c r="I25" i="7"/>
  <c r="J25" i="7"/>
  <c r="I26" i="7"/>
  <c r="J26" i="7"/>
  <c r="I27" i="7"/>
  <c r="J27" i="7"/>
  <c r="I29" i="7"/>
  <c r="J29" i="7"/>
  <c r="J23" i="7"/>
  <c r="I23" i="7"/>
  <c r="I19" i="7"/>
  <c r="J19" i="7"/>
  <c r="I20" i="7"/>
  <c r="J20" i="7"/>
  <c r="I21" i="6"/>
  <c r="I38" i="6"/>
  <c r="J38" i="6"/>
  <c r="I24" i="6"/>
  <c r="I28" i="6" l="1"/>
  <c r="I29" i="6"/>
  <c r="I30" i="6"/>
  <c r="I31" i="6"/>
  <c r="I32" i="6"/>
  <c r="I33" i="6"/>
  <c r="I34" i="6"/>
  <c r="I35" i="6"/>
  <c r="I36" i="6"/>
  <c r="I37" i="6"/>
  <c r="J28" i="6"/>
  <c r="J29" i="6"/>
  <c r="J30" i="6"/>
  <c r="J31" i="6"/>
  <c r="J32" i="6"/>
  <c r="J33" i="6"/>
  <c r="J34" i="6"/>
  <c r="J35" i="6"/>
  <c r="J36" i="6"/>
  <c r="J37" i="6"/>
  <c r="I20" i="6"/>
  <c r="J20" i="6"/>
  <c r="J21" i="6"/>
  <c r="I22" i="6"/>
  <c r="J22" i="6"/>
  <c r="J23" i="6"/>
  <c r="J24" i="6"/>
  <c r="I23" i="6"/>
  <c r="I25" i="6"/>
  <c r="J25" i="6"/>
  <c r="J9" i="4" l="1"/>
  <c r="J10" i="4"/>
  <c r="J11" i="4"/>
  <c r="J12" i="4"/>
  <c r="J13" i="4"/>
  <c r="I14" i="2" l="1"/>
  <c r="J14" i="2"/>
  <c r="I9" i="7" l="1"/>
  <c r="J9" i="7"/>
  <c r="I10" i="7"/>
  <c r="J10" i="7"/>
  <c r="I16" i="7"/>
  <c r="J16" i="7"/>
  <c r="I17" i="7"/>
  <c r="J17" i="7"/>
  <c r="I18" i="7"/>
  <c r="J18" i="7"/>
  <c r="I21" i="7"/>
  <c r="J21" i="7"/>
  <c r="I22" i="7"/>
  <c r="J22" i="7"/>
  <c r="J17" i="6" l="1"/>
  <c r="I17" i="6"/>
  <c r="I16" i="6" l="1"/>
  <c r="J16" i="6"/>
  <c r="I19" i="6"/>
  <c r="J19" i="6"/>
  <c r="I26" i="6"/>
  <c r="J26" i="6"/>
  <c r="I27" i="6"/>
  <c r="J27" i="6"/>
  <c r="K10" i="4" l="1"/>
  <c r="K11" i="4"/>
  <c r="K12" i="4" l="1"/>
  <c r="I12" i="2"/>
  <c r="J12" i="2"/>
  <c r="I17" i="2"/>
  <c r="J17" i="2"/>
  <c r="I18" i="2"/>
  <c r="J18" i="2"/>
  <c r="I19" i="2"/>
  <c r="J19" i="2"/>
  <c r="I20" i="2"/>
  <c r="J20" i="2"/>
  <c r="I21" i="2"/>
  <c r="J21" i="2"/>
  <c r="I10" i="2"/>
  <c r="J10" i="2"/>
  <c r="I11" i="2"/>
  <c r="J11" i="2"/>
  <c r="I13" i="2"/>
  <c r="J13" i="2"/>
  <c r="I15" i="2"/>
  <c r="J15" i="2"/>
  <c r="I16" i="2"/>
  <c r="J16" i="2"/>
  <c r="J18" i="6" l="1"/>
  <c r="J15" i="6"/>
  <c r="J14" i="6"/>
  <c r="J13" i="6"/>
  <c r="J12" i="6"/>
  <c r="J11" i="6"/>
  <c r="J10" i="6"/>
  <c r="J9" i="6"/>
  <c r="I18" i="6"/>
  <c r="I15" i="6"/>
  <c r="I14" i="6"/>
  <c r="I13" i="6"/>
  <c r="I12" i="6"/>
  <c r="I11" i="6"/>
  <c r="I10" i="6"/>
  <c r="I9" i="6"/>
  <c r="K13" i="4" l="1"/>
  <c r="K9" i="4"/>
  <c r="I9" i="2" l="1"/>
  <c r="J9" i="2" l="1"/>
</calcChain>
</file>

<file path=xl/sharedStrings.xml><?xml version="1.0" encoding="utf-8"?>
<sst xmlns="http://schemas.openxmlformats.org/spreadsheetml/2006/main" count="304" uniqueCount="107">
  <si>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</si>
  <si>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</si>
  <si>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</si>
  <si>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</si>
  <si>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</si>
  <si>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</si>
  <si>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</si>
  <si>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</si>
  <si>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</si>
  <si>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</si>
  <si>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</si>
  <si>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6</t>
  </si>
  <si>
    <t>8</t>
  </si>
  <si>
    <t>9</t>
  </si>
  <si>
    <t xml:space="preserve"> Приложение № 1</t>
  </si>
  <si>
    <t>7</t>
  </si>
  <si>
    <t>10</t>
  </si>
  <si>
    <t>Профиль МП</t>
  </si>
  <si>
    <t>КС</t>
  </si>
  <si>
    <t>11</t>
  </si>
  <si>
    <t>097-Терапия</t>
  </si>
  <si>
    <t xml:space="preserve"> Приложение № 2</t>
  </si>
  <si>
    <t xml:space="preserve"> Приложение № 3</t>
  </si>
  <si>
    <t>Измененные объемы на 2022 год по Протоколу № 12 от 21.10.2022 г.</t>
  </si>
  <si>
    <t>ДС</t>
  </si>
  <si>
    <t>112-Хирургия (в т. ч. абдоминальная)</t>
  </si>
  <si>
    <t>136-Акушерство и гинекология (не патология, не роды)</t>
  </si>
  <si>
    <t>001163</t>
  </si>
  <si>
    <t>ГБУЗ "АРДОНСКАЯ ЦРБ" МЗ РСО-АЛАНИЯ</t>
  </si>
  <si>
    <t>001167</t>
  </si>
  <si>
    <t>ГБУЗ "ПРАВОБЕРЕЖНАЯ ЦРКБ" МЗ РСО-АЛАНИЯ</t>
  </si>
  <si>
    <t>001166</t>
  </si>
  <si>
    <t>ЧУЗ "КБ "РЖД-МЕДИЦИНА" Г.ВЛАДИКАВКАЗ"</t>
  </si>
  <si>
    <t>053-Неврология</t>
  </si>
  <si>
    <t>001159</t>
  </si>
  <si>
    <t>ГБУЗ РКБ МЗ РСО-АЛАНИЯ</t>
  </si>
  <si>
    <t>158-Медицинская реабилитация</t>
  </si>
  <si>
    <t>001211</t>
  </si>
  <si>
    <t>ООО СКО"КУРОРТЫ ОСЕТИИ"</t>
  </si>
  <si>
    <t>001171</t>
  </si>
  <si>
    <t>ГБУЗ "ДИГОРСКАЯ ЦРБ" МЗ РСО-АЛАНИЯ</t>
  </si>
  <si>
    <t>068-Педиатрия</t>
  </si>
  <si>
    <t>Условия оказания МП</t>
  </si>
  <si>
    <t>028-Инфекционные болезни</t>
  </si>
  <si>
    <t>056-Нефрология</t>
  </si>
  <si>
    <t xml:space="preserve"> Приложение № 4</t>
  </si>
  <si>
    <t xml:space="preserve"> ТП ОМС № 13 от 23.11.2022 г. </t>
  </si>
  <si>
    <t>Измененные объемы на 2022 год по Протоколу № 13 от 23.11.2022 г.</t>
  </si>
  <si>
    <t>001197</t>
  </si>
  <si>
    <t>ГБУ РДРЦ "ТАМИСК"</t>
  </si>
  <si>
    <t xml:space="preserve"> </t>
  </si>
  <si>
    <t>001172</t>
  </si>
  <si>
    <t>ГБУЗ РЦПП МЗ РСО-А</t>
  </si>
  <si>
    <t>075-Пульмонология</t>
  </si>
  <si>
    <t>5</t>
  </si>
  <si>
    <t>000696</t>
  </si>
  <si>
    <t>ООО "СКНЦ"</t>
  </si>
  <si>
    <t>000035</t>
  </si>
  <si>
    <t>ООО "БМК"</t>
  </si>
  <si>
    <t>001207</t>
  </si>
  <si>
    <t>ООО "АЛАНИЯ ХЕЛСКЕА"</t>
  </si>
  <si>
    <t>001134</t>
  </si>
  <si>
    <t>ООО "МЕДТОРГСЕРВИС"</t>
  </si>
  <si>
    <t>001214</t>
  </si>
  <si>
    <t>ООО "КРИСТАЛЛ-МЕД"</t>
  </si>
  <si>
    <t>АПП</t>
  </si>
  <si>
    <t>Кол-во услуг</t>
  </si>
  <si>
    <t>Вид диализа</t>
  </si>
  <si>
    <t>ГД</t>
  </si>
  <si>
    <t>ГБУЗ "Правобережная ЦРКБ" МЗ РСО-А</t>
  </si>
  <si>
    <t>КТ легких</t>
  </si>
  <si>
    <t>ГБУЗ "Пригородная ЦРБ" МЗ РСО-А</t>
  </si>
  <si>
    <t>ЭДИ -Исследования ЛОР-органов видеоринофарингоскопия</t>
  </si>
  <si>
    <t>ЭДИ -Колоноскопия</t>
  </si>
  <si>
    <t>ЭДИ -Эзофагогастродуоденоскопия</t>
  </si>
  <si>
    <t>ЭДИ -Эзофагогастроскопия</t>
  </si>
  <si>
    <t>ЭДИ -Кольпоскопия</t>
  </si>
  <si>
    <t>ЭДИ -Трахеобронхоскопия</t>
  </si>
  <si>
    <t>ЭДИ -Бронхоскопия</t>
  </si>
  <si>
    <t>ЭДИ -Видеоколоноскопия под наркозом</t>
  </si>
  <si>
    <t>ЭДИ -Видеоэзофагогастродуоденоскопия под наркозом</t>
  </si>
  <si>
    <t>ЭДИ -Видеоэзофагоскопия</t>
  </si>
  <si>
    <t>ЭДИ -Ректосигмоидоскопия с биопсией</t>
  </si>
  <si>
    <t>ЭДИ -Тест на хеликобактер</t>
  </si>
  <si>
    <t>ЭДИ -Лапароскопия под наркозом</t>
  </si>
  <si>
    <t>ГБУЗ "РДКБ" МЗ РСО-А</t>
  </si>
  <si>
    <t>ГБУЗ "Кировская ЦРБ" МЗ РСО-А</t>
  </si>
  <si>
    <t>ФГБОУ ВО СОГМА  МЗ РФ</t>
  </si>
  <si>
    <t>ГБУЗ "Дигорская ЦРБ" МЗ РСО-А</t>
  </si>
  <si>
    <t>ГБУЗ "РОД" МЗ РСО-А</t>
  </si>
  <si>
    <t>ГБУЗ "Поликлиника №4" МЗ РСО-А</t>
  </si>
  <si>
    <t>ГБУЗ "Поликлиника №7" МЗ РСО-А</t>
  </si>
  <si>
    <t>ГБУЗ "Моздокская ЦРБ" МЗ РСО-А</t>
  </si>
  <si>
    <t>АПП ДЛИ</t>
  </si>
  <si>
    <t>130-Травматология и ортопедия</t>
  </si>
  <si>
    <t>ГБУЗ "РКБСМП" МЗ РСО-А</t>
  </si>
  <si>
    <t>ГБУЗ "Алагирская ЦРБ" МЗ РСО-А</t>
  </si>
  <si>
    <t>ГБУЗ "Поликлиника №1" МЗ РСО-А</t>
  </si>
  <si>
    <t>АПП неотложка</t>
  </si>
  <si>
    <t>ООО "ГСП № 1"</t>
  </si>
  <si>
    <t>АО "Стоматология" стоматологическая поликлиника</t>
  </si>
  <si>
    <t>Обращения по заболеванию (взрослые)</t>
  </si>
  <si>
    <t>Обращения по заболеванию (дети)</t>
  </si>
  <si>
    <t>Медицинская реабилитация</t>
  </si>
  <si>
    <t xml:space="preserve">АПП </t>
  </si>
  <si>
    <t>004-Аллергология и иммунология</t>
  </si>
  <si>
    <t>054-Нейрохирургия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</si>
</sst>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165" fontId="0" fillId="0" borderId="0" xfId="1" applyNumberFormat="1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164" fontId="0" fillId="0" borderId="0" xfId="1" applyFont="1" applyFill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5" fontId="0" fillId="0" borderId="0" xfId="1" applyNumberFormat="1" applyFont="1" applyFill="1" applyAlignment="1">
      <alignment vertical="center"/>
    </xf>
    <xf numFmtId="166" fontId="5" fillId="0" borderId="0" xfId="1" applyNumberFormat="1" applyFont="1" applyFill="1" applyAlignment="1">
      <alignment vertical="center"/>
    </xf>
    <xf numFmtId="166" fontId="0" fillId="0" borderId="0" xfId="1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₽_-;\-* #,##0\ _₽_-;_-* &quot;-&quot;??\ _₽_-;_-@_-"/>
      <alignment horizontal="center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6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65" formatCode="_-* #,##0\ _₽_-;\-* #,##0\ _₽_-;_-* &quot;-&quot;??\ _₽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>
        <row r="1">
          <cell r="F1" t="str">
            <v>Январь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1323" displayName="Таблица1323" ref="A8:J21" totalsRowShown="0" headerRowDxfId="83" dataDxfId="81" headerRowBorderDxfId="82">
  <autoFilter ref="A8:J21" xr:uid="{00000000-0009-0000-0100-000002000000}"/>
  <tableColumns count="10">
    <tableColumn id="1" xr3:uid="{00000000-0010-0000-0000-000001000000}" name="1" dataDxfId="80" dataCellStyle="Финансовый"/>
    <tableColumn id="2" xr3:uid="{00000000-0010-0000-0000-000002000000}" name="2" dataDxfId="79"/>
    <tableColumn id="3" xr3:uid="{00000000-0010-0000-0000-000003000000}" name="3" dataDxfId="78"/>
    <tableColumn id="15" xr3:uid="{00000000-0010-0000-0000-00000F000000}" name="4" dataDxfId="77"/>
    <tableColumn id="5" xr3:uid="{00000000-0010-0000-0000-000005000000}" name="6" dataDxfId="76" dataCellStyle="Финансовый"/>
    <tableColumn id="6" xr3:uid="{00000000-0010-0000-0000-000006000000}" name="7" dataDxfId="75" dataCellStyle="Финансовый"/>
    <tableColumn id="7" xr3:uid="{00000000-0010-0000-0000-000007000000}" name="8" dataDxfId="74" dataCellStyle="Финансовый"/>
    <tableColumn id="8" xr3:uid="{00000000-0010-0000-0000-000008000000}" name="9" dataDxfId="73" dataCellStyle="Финансовый"/>
    <tableColumn id="9" xr3:uid="{00000000-0010-0000-0000-000009000000}" name="10" dataDxfId="72" dataCellStyle="Финансовый">
      <calculatedColumnFormula>Таблица1323[[#This Row],[8]]-Таблица1323[[#This Row],[6]]</calculatedColumnFormula>
    </tableColumn>
    <tableColumn id="10" xr3:uid="{00000000-0010-0000-0000-00000A000000}" name="11" dataDxfId="71" dataCellStyle="Финансовый">
      <calculatedColumnFormula>Таблица1323[[#This Row],[9]]-Таблица1323[[#This Row],[7]]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3234" displayName="Таблица13234" ref="A8:K13" totalsRowShown="0" headerRowDxfId="70" dataDxfId="68" headerRowBorderDxfId="69">
  <autoFilter ref="A8:K13" xr:uid="{00000000-0009-0000-0100-000003000000}"/>
  <tableColumns count="11">
    <tableColumn id="1" xr3:uid="{00000000-0010-0000-0100-000001000000}" name="1" dataDxfId="67" totalsRowDxfId="66" dataCellStyle="Финансовый"/>
    <tableColumn id="2" xr3:uid="{00000000-0010-0000-0100-000002000000}" name="2" dataDxfId="65" totalsRowDxfId="64"/>
    <tableColumn id="3" xr3:uid="{00000000-0010-0000-0100-000003000000}" name="3" dataDxfId="63" totalsRowDxfId="62"/>
    <tableColumn id="15" xr3:uid="{00000000-0010-0000-0100-00000F000000}" name="4" dataDxfId="61" totalsRowDxfId="60"/>
    <tableColumn id="4" xr3:uid="{00000000-0010-0000-0100-000004000000}" name="5" dataDxfId="59" totalsRowDxfId="58"/>
    <tableColumn id="5" xr3:uid="{00000000-0010-0000-0100-000005000000}" name="6" dataDxfId="57" totalsRowDxfId="56" dataCellStyle="Финансовый"/>
    <tableColumn id="6" xr3:uid="{00000000-0010-0000-0100-000006000000}" name="7" dataDxfId="55" totalsRowDxfId="54" dataCellStyle="Финансовый"/>
    <tableColumn id="7" xr3:uid="{00000000-0010-0000-0100-000007000000}" name="8" dataDxfId="53" totalsRowDxfId="52" dataCellStyle="Финансовый"/>
    <tableColumn id="8" xr3:uid="{00000000-0010-0000-0100-000008000000}" name="9" dataDxfId="51" totalsRowDxfId="50" dataCellStyle="Финансовый"/>
    <tableColumn id="9" xr3:uid="{00000000-0010-0000-0100-000009000000}" name="10" dataDxfId="49" totalsRowDxfId="48" dataCellStyle="Финансовый">
      <calculatedColumnFormula>Таблица13234[[#This Row],[8]]-Таблица13234[[#This Row],[6]]</calculatedColumnFormula>
    </tableColumn>
    <tableColumn id="10" xr3:uid="{00000000-0010-0000-0100-00000A000000}" name="11" dataDxfId="47" totalsRowDxfId="46" dataCellStyle="Финансовый">
      <calculatedColumnFormula>Таблица13234[[#This Row],[9]]-Таблица13234[[#This Row],[7]]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Таблица13236" displayName="Таблица13236" ref="A8:J38" totalsRowShown="0" headerRowDxfId="45" dataDxfId="43" headerRowBorderDxfId="44">
  <autoFilter ref="A8:J38" xr:uid="{00000000-0009-0000-0100-000005000000}"/>
  <tableColumns count="10">
    <tableColumn id="1" xr3:uid="{00000000-0010-0000-0200-000001000000}" name="1" dataDxfId="42" totalsRowDxfId="41" dataCellStyle="Финансовый"/>
    <tableColumn id="2" xr3:uid="{00000000-0010-0000-0200-000002000000}" name="2" dataDxfId="40" totalsRowDxfId="39"/>
    <tableColumn id="3" xr3:uid="{00000000-0010-0000-0200-000003000000}" name="3" dataDxfId="38" totalsRowDxfId="37"/>
    <tableColumn id="15" xr3:uid="{00000000-0010-0000-0200-00000F000000}" name="4" dataDxfId="36" totalsRowDxfId="35"/>
    <tableColumn id="5" xr3:uid="{00000000-0010-0000-0200-000005000000}" name="6" dataDxfId="34" totalsRowDxfId="33" dataCellStyle="Финансовый"/>
    <tableColumn id="6" xr3:uid="{00000000-0010-0000-0200-000006000000}" name="7" dataDxfId="32" totalsRowDxfId="31" dataCellStyle="Финансовый"/>
    <tableColumn id="7" xr3:uid="{00000000-0010-0000-0200-000007000000}" name="8" dataDxfId="30" totalsRowDxfId="29" dataCellStyle="Финансовый"/>
    <tableColumn id="8" xr3:uid="{00000000-0010-0000-0200-000008000000}" name="9" dataDxfId="28" totalsRowDxfId="27" dataCellStyle="Финансовый"/>
    <tableColumn id="9" xr3:uid="{00000000-0010-0000-0200-000009000000}" name="10" dataDxfId="26" totalsRowDxfId="25" dataCellStyle="Финансовый">
      <calculatedColumnFormula>Таблица13236[[#This Row],[8]]-Таблица13236[[#This Row],[6]]</calculatedColumnFormula>
    </tableColumn>
    <tableColumn id="10" xr3:uid="{00000000-0010-0000-0200-00000A000000}" name="11" dataDxfId="24" totalsRowDxfId="23" dataCellStyle="Финансовый">
      <calculatedColumnFormula>Таблица13236[[#This Row],[9]]-Таблица13236[[#This Row],[7]]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Таблица132362" displayName="Таблица132362" ref="A8:J29" totalsRowShown="0" headerRowDxfId="22" dataDxfId="20" headerRowBorderDxfId="21">
  <autoFilter ref="A8:J29" xr:uid="{00000000-0009-0000-0100-000001000000}"/>
  <tableColumns count="10">
    <tableColumn id="1" xr3:uid="{00000000-0010-0000-0300-000001000000}" name="1" dataDxfId="19" totalsRowDxfId="18" dataCellStyle="Финансовый"/>
    <tableColumn id="2" xr3:uid="{00000000-0010-0000-0300-000002000000}" name="2" dataDxfId="17" totalsRowDxfId="16"/>
    <tableColumn id="3" xr3:uid="{00000000-0010-0000-0300-000003000000}" name="3" dataDxfId="15" totalsRowDxfId="14"/>
    <tableColumn id="15" xr3:uid="{00000000-0010-0000-0300-00000F000000}" name="4" dataDxfId="13" totalsRowDxfId="12"/>
    <tableColumn id="5" xr3:uid="{00000000-0010-0000-0300-000005000000}" name="6" dataDxfId="11" totalsRowDxfId="10" dataCellStyle="Финансовый"/>
    <tableColumn id="6" xr3:uid="{00000000-0010-0000-0300-000006000000}" name="7" dataDxfId="9" totalsRowDxfId="8" dataCellStyle="Финансовый"/>
    <tableColumn id="7" xr3:uid="{00000000-0010-0000-0300-000007000000}" name="8" dataDxfId="7" totalsRowDxfId="6" dataCellStyle="Финансовый"/>
    <tableColumn id="8" xr3:uid="{00000000-0010-0000-0300-000008000000}" name="9" dataDxfId="5" totalsRowDxfId="4" dataCellStyle="Финансовый"/>
    <tableColumn id="9" xr3:uid="{00000000-0010-0000-0300-000009000000}" name="10" dataDxfId="3" totalsRowDxfId="2" dataCellStyle="Финансовый">
      <calculatedColumnFormula>Таблица132362[[#This Row],[8]]-Таблица132362[[#This Row],[6]]</calculatedColumnFormula>
    </tableColumn>
    <tableColumn id="10" xr3:uid="{00000000-0010-0000-0300-00000A000000}" name="11" dataDxfId="1" totalsRowDxfId="0" dataCellStyle="Финансовый">
      <calculatedColumnFormula>Таблица132362[[#This Row],[9]]-Таблица132362[[#This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zoomScaleNormal="100" workbookViewId="0">
      <pane ySplit="8" topLeftCell="A9" activePane="bottomLeft" state="frozen"/>
      <selection pane="bottomLeft" activeCell="A9" sqref="A9:J21"/>
    </sheetView>
  </sheetViews>
  <sheetFormatPr defaultRowHeight="15" x14ac:dyDescent="0.25"/>
  <cols>
    <col min="1" max="1" width="11.85546875" customWidth="1"/>
    <col min="2" max="2" width="41.85546875" style="2" customWidth="1"/>
    <col min="3" max="3" width="9.140625" customWidth="1"/>
    <col min="4" max="4" width="34.85546875" customWidth="1"/>
    <col min="5" max="5" width="11.42578125" customWidth="1"/>
    <col min="6" max="6" width="14.28515625" customWidth="1"/>
    <col min="7" max="7" width="12.5703125" customWidth="1"/>
    <col min="8" max="8" width="16.5703125" customWidth="1"/>
    <col min="9" max="9" width="10.42578125" bestFit="1" customWidth="1"/>
    <col min="10" max="10" width="18.140625" customWidth="1"/>
  </cols>
  <sheetData>
    <row r="1" spans="1:10" x14ac:dyDescent="0.25">
      <c r="J1" s="3" t="s">
        <v>14</v>
      </c>
    </row>
    <row r="2" spans="1:10" x14ac:dyDescent="0.25">
      <c r="J2" s="3" t="s">
        <v>0</v>
      </c>
    </row>
    <row r="3" spans="1:10" x14ac:dyDescent="0.25">
      <c r="J3" s="3" t="s">
        <v>1</v>
      </c>
    </row>
    <row r="4" spans="1:10" x14ac:dyDescent="0.25">
      <c r="J4" s="3" t="s">
        <v>46</v>
      </c>
    </row>
    <row r="6" spans="1:10" ht="60" customHeight="1" x14ac:dyDescent="0.25">
      <c r="A6" s="26" t="s">
        <v>2</v>
      </c>
      <c r="B6" s="26" t="s">
        <v>3</v>
      </c>
      <c r="C6" s="26" t="s">
        <v>42</v>
      </c>
      <c r="D6" s="26" t="s">
        <v>17</v>
      </c>
      <c r="E6" s="26" t="s">
        <v>23</v>
      </c>
      <c r="F6" s="26"/>
      <c r="G6" s="26" t="s">
        <v>47</v>
      </c>
      <c r="H6" s="26"/>
      <c r="I6" s="26" t="s">
        <v>4</v>
      </c>
      <c r="J6" s="26"/>
    </row>
    <row r="7" spans="1:10" ht="30" customHeight="1" x14ac:dyDescent="0.25">
      <c r="A7" s="26"/>
      <c r="B7" s="26"/>
      <c r="C7" s="26"/>
      <c r="D7" s="26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</row>
    <row r="8" spans="1:10" x14ac:dyDescent="0.25">
      <c r="A8" s="5" t="s">
        <v>7</v>
      </c>
      <c r="B8" s="6" t="s">
        <v>8</v>
      </c>
      <c r="C8" s="5" t="s">
        <v>9</v>
      </c>
      <c r="D8" s="5" t="s">
        <v>10</v>
      </c>
      <c r="E8" s="5" t="s">
        <v>11</v>
      </c>
      <c r="F8" s="5" t="s">
        <v>15</v>
      </c>
      <c r="G8" s="5" t="s">
        <v>12</v>
      </c>
      <c r="H8" s="5" t="s">
        <v>13</v>
      </c>
      <c r="I8" s="5" t="s">
        <v>16</v>
      </c>
      <c r="J8" s="5" t="s">
        <v>19</v>
      </c>
    </row>
    <row r="9" spans="1:10" x14ac:dyDescent="0.25">
      <c r="A9" s="7" t="s">
        <v>34</v>
      </c>
      <c r="B9" t="s">
        <v>35</v>
      </c>
      <c r="C9" s="1" t="s">
        <v>18</v>
      </c>
      <c r="D9" s="8" t="s">
        <v>36</v>
      </c>
      <c r="E9" s="9">
        <v>1118</v>
      </c>
      <c r="F9" s="10">
        <v>44887539.979999997</v>
      </c>
      <c r="G9" s="9">
        <v>818</v>
      </c>
      <c r="H9" s="10">
        <v>32842582.920000002</v>
      </c>
      <c r="I9" s="9">
        <f>Таблица1323[[#This Row],[8]]-Таблица1323[[#This Row],[6]]</f>
        <v>-300</v>
      </c>
      <c r="J9" s="10">
        <f>Таблица1323[[#This Row],[9]]-Таблица1323[[#This Row],[7]]</f>
        <v>-12044957.059999995</v>
      </c>
    </row>
    <row r="10" spans="1:10" x14ac:dyDescent="0.25">
      <c r="A10" s="7" t="s">
        <v>37</v>
      </c>
      <c r="B10" t="s">
        <v>38</v>
      </c>
      <c r="C10" s="1" t="s">
        <v>18</v>
      </c>
      <c r="D10" s="8" t="s">
        <v>36</v>
      </c>
      <c r="E10" s="9">
        <v>350</v>
      </c>
      <c r="F10" s="10">
        <v>11807816.420000004</v>
      </c>
      <c r="G10" s="9">
        <v>600</v>
      </c>
      <c r="H10" s="10">
        <v>21845280.640000004</v>
      </c>
      <c r="I10" s="9">
        <f>Таблица1323[[#This Row],[8]]-Таблица1323[[#This Row],[6]]</f>
        <v>250</v>
      </c>
      <c r="J10" s="10">
        <f>Таблица1323[[#This Row],[9]]-Таблица1323[[#This Row],[7]]</f>
        <v>10037464.220000001</v>
      </c>
    </row>
    <row r="11" spans="1:10" x14ac:dyDescent="0.25">
      <c r="A11" s="7" t="s">
        <v>48</v>
      </c>
      <c r="B11" t="s">
        <v>49</v>
      </c>
      <c r="C11" s="1" t="s">
        <v>18</v>
      </c>
      <c r="D11" s="8" t="s">
        <v>36</v>
      </c>
      <c r="E11" s="9">
        <v>150</v>
      </c>
      <c r="F11" s="10">
        <v>4094097.4800000004</v>
      </c>
      <c r="G11" s="9">
        <v>200</v>
      </c>
      <c r="H11" s="10">
        <v>6101590.3200000003</v>
      </c>
      <c r="I11" s="9">
        <f>Таблица1323[[#This Row],[8]]-Таблица1323[[#This Row],[6]]</f>
        <v>50</v>
      </c>
      <c r="J11" s="10">
        <f>Таблица1323[[#This Row],[9]]-Таблица1323[[#This Row],[7]]</f>
        <v>2007492.8399999999</v>
      </c>
    </row>
    <row r="12" spans="1:10" x14ac:dyDescent="0.25">
      <c r="A12" s="7" t="s">
        <v>29</v>
      </c>
      <c r="B12" t="s">
        <v>30</v>
      </c>
      <c r="C12" s="1" t="s">
        <v>18</v>
      </c>
      <c r="D12" s="8" t="s">
        <v>43</v>
      </c>
      <c r="E12" s="9">
        <v>220</v>
      </c>
      <c r="F12" s="10">
        <v>4293509.72</v>
      </c>
      <c r="G12" s="9">
        <v>340</v>
      </c>
      <c r="H12" s="10">
        <v>5245104.72</v>
      </c>
      <c r="I12" s="9">
        <f>Таблица1323[[#This Row],[8]]-Таблица1323[[#This Row],[6]]</f>
        <v>120</v>
      </c>
      <c r="J12" s="10">
        <f>Таблица1323[[#This Row],[9]]-Таблица1323[[#This Row],[7]]</f>
        <v>951595</v>
      </c>
    </row>
    <row r="13" spans="1:10" x14ac:dyDescent="0.25">
      <c r="A13" s="7"/>
      <c r="B13"/>
      <c r="C13" s="1" t="s">
        <v>18</v>
      </c>
      <c r="D13" s="8" t="s">
        <v>33</v>
      </c>
      <c r="E13" s="9">
        <v>420</v>
      </c>
      <c r="F13" s="10">
        <v>8675337</v>
      </c>
      <c r="G13" s="9">
        <v>450</v>
      </c>
      <c r="H13" s="10">
        <v>9295003.9299999997</v>
      </c>
      <c r="I13" s="9">
        <f>Таблица1323[[#This Row],[8]]-Таблица1323[[#This Row],[6]]</f>
        <v>30</v>
      </c>
      <c r="J13" s="10">
        <f>Таблица1323[[#This Row],[9]]-Таблица1323[[#This Row],[7]]</f>
        <v>619666.9299999997</v>
      </c>
    </row>
    <row r="14" spans="1:10" x14ac:dyDescent="0.25">
      <c r="A14" s="7"/>
      <c r="B14"/>
      <c r="C14" s="1" t="s">
        <v>18</v>
      </c>
      <c r="D14" s="8" t="s">
        <v>41</v>
      </c>
      <c r="E14" s="9">
        <v>160</v>
      </c>
      <c r="F14" s="10">
        <v>2609165.6399999997</v>
      </c>
      <c r="G14" s="9">
        <v>0</v>
      </c>
      <c r="H14" s="10">
        <v>0</v>
      </c>
      <c r="I14" s="9">
        <f>Таблица1323[[#This Row],[8]]-Таблица1323[[#This Row],[6]]</f>
        <v>-160</v>
      </c>
      <c r="J14" s="10">
        <f>Таблица1323[[#This Row],[9]]-Таблица1323[[#This Row],[7]]</f>
        <v>-2609165.6399999997</v>
      </c>
    </row>
    <row r="15" spans="1:10" x14ac:dyDescent="0.25">
      <c r="A15" s="7"/>
      <c r="B15"/>
      <c r="C15" s="1" t="s">
        <v>18</v>
      </c>
      <c r="D15" s="8" t="s">
        <v>20</v>
      </c>
      <c r="E15" s="9">
        <v>1469</v>
      </c>
      <c r="F15" s="10">
        <v>33773307.839999996</v>
      </c>
      <c r="G15" s="9">
        <v>1399</v>
      </c>
      <c r="H15" s="10">
        <v>30737867.089999996</v>
      </c>
      <c r="I15" s="9">
        <f>Таблица1323[[#This Row],[8]]-Таблица1323[[#This Row],[6]]</f>
        <v>-70</v>
      </c>
      <c r="J15" s="10">
        <f>Таблица1323[[#This Row],[9]]-Таблица1323[[#This Row],[7]]</f>
        <v>-3035440.75</v>
      </c>
    </row>
    <row r="16" spans="1:10" ht="30" x14ac:dyDescent="0.25">
      <c r="A16" s="7"/>
      <c r="B16"/>
      <c r="C16" s="1" t="s">
        <v>18</v>
      </c>
      <c r="D16" s="8" t="s">
        <v>25</v>
      </c>
      <c r="E16" s="9">
        <v>450</v>
      </c>
      <c r="F16" s="10">
        <v>15065501.1</v>
      </c>
      <c r="G16" s="9">
        <v>510</v>
      </c>
      <c r="H16" s="10">
        <v>16069867.84</v>
      </c>
      <c r="I16" s="9">
        <f>Таблица1323[[#This Row],[8]]-Таблица1323[[#This Row],[6]]</f>
        <v>60</v>
      </c>
      <c r="J16" s="10">
        <f>Таблица1323[[#This Row],[9]]-Таблица1323[[#This Row],[7]]</f>
        <v>1004366.7400000002</v>
      </c>
    </row>
    <row r="17" spans="1:11" ht="30" x14ac:dyDescent="0.25">
      <c r="A17" s="7"/>
      <c r="B17"/>
      <c r="C17" s="1" t="s">
        <v>18</v>
      </c>
      <c r="D17" s="8" t="s">
        <v>26</v>
      </c>
      <c r="E17" s="9">
        <v>562</v>
      </c>
      <c r="F17" s="10">
        <v>11489156.91</v>
      </c>
      <c r="G17" s="9">
        <v>582</v>
      </c>
      <c r="H17" s="10">
        <v>14558134.629999999</v>
      </c>
      <c r="I17" s="9">
        <f>Таблица1323[[#This Row],[8]]-Таблица1323[[#This Row],[6]]</f>
        <v>20</v>
      </c>
      <c r="J17" s="10">
        <f>Таблица1323[[#This Row],[9]]-Таблица1323[[#This Row],[7]]</f>
        <v>3068977.7199999988</v>
      </c>
      <c r="K17" t="s">
        <v>50</v>
      </c>
    </row>
    <row r="18" spans="1:11" x14ac:dyDescent="0.25">
      <c r="A18" s="7" t="s">
        <v>39</v>
      </c>
      <c r="B18" t="s">
        <v>40</v>
      </c>
      <c r="C18" s="1" t="s">
        <v>24</v>
      </c>
      <c r="D18" s="8" t="s">
        <v>20</v>
      </c>
      <c r="E18" s="9">
        <v>930</v>
      </c>
      <c r="F18" s="10">
        <v>8088323.1899999995</v>
      </c>
      <c r="G18" s="9">
        <v>1030</v>
      </c>
      <c r="H18" s="10">
        <v>8950816.7899999991</v>
      </c>
      <c r="I18" s="9">
        <f>Таблица1323[[#This Row],[8]]-Таблица1323[[#This Row],[6]]</f>
        <v>100</v>
      </c>
      <c r="J18" s="10">
        <f>Таблица1323[[#This Row],[9]]-Таблица1323[[#This Row],[7]]</f>
        <v>862493.59999999963</v>
      </c>
    </row>
    <row r="19" spans="1:11" x14ac:dyDescent="0.25">
      <c r="A19" s="7" t="s">
        <v>51</v>
      </c>
      <c r="B19" t="s">
        <v>52</v>
      </c>
      <c r="C19" s="1" t="s">
        <v>24</v>
      </c>
      <c r="D19" s="8" t="s">
        <v>53</v>
      </c>
      <c r="E19" s="9">
        <v>640</v>
      </c>
      <c r="F19" s="10">
        <v>7359100.4799999995</v>
      </c>
      <c r="G19" s="9">
        <v>540</v>
      </c>
      <c r="H19" s="10">
        <v>6209241.0299999993</v>
      </c>
      <c r="I19" s="9">
        <f>Таблица1323[[#This Row],[8]]-Таблица1323[[#This Row],[6]]</f>
        <v>-100</v>
      </c>
      <c r="J19" s="10">
        <f>Таблица1323[[#This Row],[9]]-Таблица1323[[#This Row],[7]]</f>
        <v>-1149859.4500000002</v>
      </c>
    </row>
    <row r="20" spans="1:11" ht="30" x14ac:dyDescent="0.25">
      <c r="A20" s="7" t="s">
        <v>31</v>
      </c>
      <c r="B20" t="s">
        <v>32</v>
      </c>
      <c r="C20" s="1" t="s">
        <v>24</v>
      </c>
      <c r="D20" s="8" t="s">
        <v>26</v>
      </c>
      <c r="E20" s="9">
        <v>435</v>
      </c>
      <c r="F20" s="10">
        <v>4705172.9700000007</v>
      </c>
      <c r="G20" s="9">
        <v>485</v>
      </c>
      <c r="H20" s="10">
        <v>5265150.42</v>
      </c>
      <c r="I20" s="9">
        <f>Таблица1323[[#This Row],[8]]-Таблица1323[[#This Row],[6]]</f>
        <v>50</v>
      </c>
      <c r="J20" s="10">
        <f>Таблица1323[[#This Row],[9]]-Таблица1323[[#This Row],[7]]</f>
        <v>559977.44999999925</v>
      </c>
    </row>
    <row r="21" spans="1:11" ht="30" x14ac:dyDescent="0.25">
      <c r="A21" s="7" t="s">
        <v>27</v>
      </c>
      <c r="B21" t="s">
        <v>28</v>
      </c>
      <c r="C21" s="1" t="s">
        <v>24</v>
      </c>
      <c r="D21" s="8" t="s">
        <v>26</v>
      </c>
      <c r="E21" s="9">
        <v>274</v>
      </c>
      <c r="F21" s="10">
        <v>2142210.7100000004</v>
      </c>
      <c r="G21" s="9">
        <v>224</v>
      </c>
      <c r="H21" s="10">
        <v>1751296.3500000003</v>
      </c>
      <c r="I21" s="9">
        <f>Таблица1323[[#This Row],[8]]-Таблица1323[[#This Row],[6]]</f>
        <v>-50</v>
      </c>
      <c r="J21" s="10">
        <f>Таблица1323[[#This Row],[9]]-Таблица1323[[#This Row],[7]]</f>
        <v>-390914.3600000001</v>
      </c>
    </row>
    <row r="23" spans="1:11" x14ac:dyDescent="0.25">
      <c r="I23" s="12"/>
      <c r="J23" s="12"/>
    </row>
  </sheetData>
  <mergeCells count="7">
    <mergeCell ref="G6:H6"/>
    <mergeCell ref="I6:J6"/>
    <mergeCell ref="A6:A7"/>
    <mergeCell ref="B6:B7"/>
    <mergeCell ref="C6:C7"/>
    <mergeCell ref="D6:D7"/>
    <mergeCell ref="E6:F6"/>
  </mergeCells>
  <phoneticPr fontId="3" type="noConversion"/>
  <pageMargins left="0.38" right="0.23622047244094491" top="0.74803149606299213" bottom="0.74803149606299213" header="0.31496062992125984" footer="0.31496062992125984"/>
  <pageSetup paperSize="9" scale="7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"/>
  <sheetViews>
    <sheetView zoomScaleNormal="100" workbookViewId="0">
      <selection activeCell="O24" sqref="O24"/>
    </sheetView>
  </sheetViews>
  <sheetFormatPr defaultRowHeight="15" x14ac:dyDescent="0.25"/>
  <cols>
    <col min="1" max="1" width="11.85546875" customWidth="1"/>
    <col min="2" max="2" width="24.85546875" style="2" customWidth="1"/>
    <col min="3" max="3" width="8.85546875" customWidth="1"/>
    <col min="4" max="4" width="16" bestFit="1" customWidth="1"/>
    <col min="5" max="5" width="9.28515625" style="1" customWidth="1"/>
    <col min="6" max="6" width="11.42578125" customWidth="1"/>
    <col min="7" max="7" width="14.28515625" customWidth="1"/>
    <col min="8" max="8" width="12.5703125" customWidth="1"/>
    <col min="9" max="9" width="16.5703125" customWidth="1"/>
    <col min="10" max="10" width="10.140625" customWidth="1"/>
    <col min="11" max="11" width="13.7109375" customWidth="1"/>
  </cols>
  <sheetData>
    <row r="1" spans="1:11" x14ac:dyDescent="0.25">
      <c r="K1" s="3" t="s">
        <v>21</v>
      </c>
    </row>
    <row r="2" spans="1:11" x14ac:dyDescent="0.25">
      <c r="K2" s="3" t="s">
        <v>0</v>
      </c>
    </row>
    <row r="3" spans="1:11" x14ac:dyDescent="0.25">
      <c r="K3" s="3" t="s">
        <v>1</v>
      </c>
    </row>
    <row r="4" spans="1:11" x14ac:dyDescent="0.25">
      <c r="K4" s="3" t="s">
        <v>46</v>
      </c>
    </row>
    <row r="6" spans="1:11" ht="60" customHeight="1" x14ac:dyDescent="0.25">
      <c r="A6" s="26" t="s">
        <v>2</v>
      </c>
      <c r="B6" s="26" t="s">
        <v>3</v>
      </c>
      <c r="C6" s="26" t="s">
        <v>42</v>
      </c>
      <c r="D6" s="26" t="s">
        <v>17</v>
      </c>
      <c r="E6" s="26" t="s">
        <v>67</v>
      </c>
      <c r="F6" s="26" t="s">
        <v>23</v>
      </c>
      <c r="G6" s="26"/>
      <c r="H6" s="26" t="s">
        <v>47</v>
      </c>
      <c r="I6" s="26"/>
      <c r="J6" s="26" t="s">
        <v>4</v>
      </c>
      <c r="K6" s="26"/>
    </row>
    <row r="7" spans="1:11" ht="30" customHeight="1" x14ac:dyDescent="0.25">
      <c r="A7" s="26"/>
      <c r="B7" s="26"/>
      <c r="C7" s="26"/>
      <c r="D7" s="26"/>
      <c r="E7" s="26"/>
      <c r="F7" s="4" t="s">
        <v>66</v>
      </c>
      <c r="G7" s="4" t="s">
        <v>6</v>
      </c>
      <c r="H7" s="4" t="s">
        <v>66</v>
      </c>
      <c r="I7" s="4" t="s">
        <v>6</v>
      </c>
      <c r="J7" s="4" t="s">
        <v>66</v>
      </c>
      <c r="K7" s="4" t="s">
        <v>6</v>
      </c>
    </row>
    <row r="8" spans="1:11" x14ac:dyDescent="0.25">
      <c r="A8" s="5" t="s">
        <v>7</v>
      </c>
      <c r="B8" s="6" t="s">
        <v>8</v>
      </c>
      <c r="C8" s="5" t="s">
        <v>9</v>
      </c>
      <c r="D8" s="5" t="s">
        <v>10</v>
      </c>
      <c r="E8" s="5" t="s">
        <v>54</v>
      </c>
      <c r="F8" s="5" t="s">
        <v>11</v>
      </c>
      <c r="G8" s="5" t="s">
        <v>15</v>
      </c>
      <c r="H8" s="5" t="s">
        <v>12</v>
      </c>
      <c r="I8" s="5" t="s">
        <v>13</v>
      </c>
      <c r="J8" s="5" t="s">
        <v>16</v>
      </c>
      <c r="K8" s="5" t="s">
        <v>19</v>
      </c>
    </row>
    <row r="9" spans="1:11" x14ac:dyDescent="0.25">
      <c r="A9" s="7" t="s">
        <v>55</v>
      </c>
      <c r="B9" s="13" t="s">
        <v>56</v>
      </c>
      <c r="C9" s="1" t="s">
        <v>65</v>
      </c>
      <c r="D9" s="14" t="s">
        <v>44</v>
      </c>
      <c r="E9" s="19" t="s">
        <v>68</v>
      </c>
      <c r="F9" s="9">
        <v>3079</v>
      </c>
      <c r="G9" s="10">
        <v>13773290.699999999</v>
      </c>
      <c r="H9" s="9">
        <v>3046</v>
      </c>
      <c r="I9" s="10">
        <v>13625671.799999999</v>
      </c>
      <c r="J9" s="9">
        <f>Таблица13234[[#This Row],[8]]-Таблица13234[[#This Row],[6]]</f>
        <v>-33</v>
      </c>
      <c r="K9" s="10">
        <f>Таблица13234[[#This Row],[9]]-Таблица13234[[#This Row],[7]]</f>
        <v>-147618.90000000037</v>
      </c>
    </row>
    <row r="10" spans="1:11" x14ac:dyDescent="0.25">
      <c r="A10" s="7" t="s">
        <v>57</v>
      </c>
      <c r="B10" s="13" t="s">
        <v>58</v>
      </c>
      <c r="C10" s="1" t="s">
        <v>65</v>
      </c>
      <c r="D10" s="14" t="s">
        <v>44</v>
      </c>
      <c r="E10" s="19" t="s">
        <v>68</v>
      </c>
      <c r="F10" s="9">
        <v>3423</v>
      </c>
      <c r="G10" s="10">
        <v>15312105.9</v>
      </c>
      <c r="H10" s="9">
        <v>3400</v>
      </c>
      <c r="I10" s="10">
        <v>15209220</v>
      </c>
      <c r="J10" s="9">
        <f>Таблица13234[[#This Row],[8]]-Таблица13234[[#This Row],[6]]</f>
        <v>-23</v>
      </c>
      <c r="K10" s="10">
        <f>Таблица13234[[#This Row],[9]]-Таблица13234[[#This Row],[7]]</f>
        <v>-102885.90000000037</v>
      </c>
    </row>
    <row r="11" spans="1:11" x14ac:dyDescent="0.25">
      <c r="A11" s="7" t="s">
        <v>59</v>
      </c>
      <c r="B11" s="13" t="s">
        <v>60</v>
      </c>
      <c r="C11" s="1" t="s">
        <v>65</v>
      </c>
      <c r="D11" s="14" t="s">
        <v>44</v>
      </c>
      <c r="E11" s="19" t="s">
        <v>68</v>
      </c>
      <c r="F11" s="9">
        <v>6125</v>
      </c>
      <c r="G11" s="10">
        <v>27398962.499999996</v>
      </c>
      <c r="H11" s="9">
        <v>6064</v>
      </c>
      <c r="I11" s="10">
        <v>27126091.199999996</v>
      </c>
      <c r="J11" s="9">
        <f>Таблица13234[[#This Row],[8]]-Таблица13234[[#This Row],[6]]</f>
        <v>-61</v>
      </c>
      <c r="K11" s="10">
        <f>Таблица13234[[#This Row],[9]]-Таблица13234[[#This Row],[7]]</f>
        <v>-272871.30000000075</v>
      </c>
    </row>
    <row r="12" spans="1:11" x14ac:dyDescent="0.25">
      <c r="A12" s="7" t="s">
        <v>61</v>
      </c>
      <c r="B12" s="13" t="s">
        <v>62</v>
      </c>
      <c r="C12" s="1" t="s">
        <v>65</v>
      </c>
      <c r="D12" s="14" t="s">
        <v>44</v>
      </c>
      <c r="E12" s="19" t="s">
        <v>68</v>
      </c>
      <c r="F12" s="9">
        <v>7760</v>
      </c>
      <c r="G12" s="10">
        <v>34712808</v>
      </c>
      <c r="H12" s="9">
        <v>7585</v>
      </c>
      <c r="I12" s="10">
        <v>33929980.5</v>
      </c>
      <c r="J12" s="9">
        <f>Таблица13234[[#This Row],[8]]-Таблица13234[[#This Row],[6]]</f>
        <v>-175</v>
      </c>
      <c r="K12" s="10">
        <f>Таблица13234[[#This Row],[9]]-Таблица13234[[#This Row],[7]]</f>
        <v>-782827.5</v>
      </c>
    </row>
    <row r="13" spans="1:11" x14ac:dyDescent="0.25">
      <c r="A13" s="15" t="s">
        <v>63</v>
      </c>
      <c r="B13" s="16" t="s">
        <v>64</v>
      </c>
      <c r="C13" s="1" t="s">
        <v>65</v>
      </c>
      <c r="D13" s="14" t="s">
        <v>44</v>
      </c>
      <c r="E13" s="19" t="s">
        <v>68</v>
      </c>
      <c r="F13" s="17">
        <v>7225</v>
      </c>
      <c r="G13" s="18">
        <v>32319592.500000004</v>
      </c>
      <c r="H13" s="17">
        <v>7517</v>
      </c>
      <c r="I13" s="18">
        <v>33625796.100000001</v>
      </c>
      <c r="J13" s="17">
        <f>Таблица13234[[#This Row],[8]]-Таблица13234[[#This Row],[6]]</f>
        <v>292</v>
      </c>
      <c r="K13" s="18">
        <f>Таблица13234[[#This Row],[9]]-Таблица13234[[#This Row],[7]]</f>
        <v>1306203.5999999978</v>
      </c>
    </row>
  </sheetData>
  <mergeCells count="8">
    <mergeCell ref="J6:K6"/>
    <mergeCell ref="A6:A7"/>
    <mergeCell ref="B6:B7"/>
    <mergeCell ref="C6:C7"/>
    <mergeCell ref="D6:D7"/>
    <mergeCell ref="F6:G6"/>
    <mergeCell ref="H6:I6"/>
    <mergeCell ref="E6:E7"/>
  </mergeCells>
  <phoneticPr fontId="3" type="noConversion"/>
  <pageMargins left="0.38" right="0.23622047244094491" top="0.53" bottom="0.36" header="0.31496062992125984" footer="0.31496062992125984"/>
  <pageSetup paperSize="9" scale="9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8"/>
  <sheetViews>
    <sheetView topLeftCell="A17" zoomScaleNormal="100" workbookViewId="0">
      <selection sqref="A1:J38"/>
    </sheetView>
  </sheetViews>
  <sheetFormatPr defaultRowHeight="15" x14ac:dyDescent="0.25"/>
  <cols>
    <col min="1" max="1" width="10.7109375" customWidth="1"/>
    <col min="2" max="2" width="39.42578125" style="2" customWidth="1"/>
    <col min="3" max="3" width="20.140625" hidden="1" customWidth="1"/>
    <col min="4" max="4" width="54" customWidth="1"/>
    <col min="5" max="5" width="11.42578125" customWidth="1"/>
    <col min="6" max="6" width="14.28515625" customWidth="1"/>
    <col min="7" max="7" width="12.5703125" customWidth="1"/>
    <col min="8" max="8" width="12.85546875" customWidth="1"/>
    <col min="9" max="9" width="10.42578125" bestFit="1" customWidth="1"/>
    <col min="10" max="10" width="14.28515625" customWidth="1"/>
  </cols>
  <sheetData>
    <row r="1" spans="1:10" x14ac:dyDescent="0.25">
      <c r="J1" s="3" t="s">
        <v>22</v>
      </c>
    </row>
    <row r="2" spans="1:10" x14ac:dyDescent="0.25">
      <c r="J2" s="3" t="s">
        <v>0</v>
      </c>
    </row>
    <row r="3" spans="1:10" x14ac:dyDescent="0.25">
      <c r="J3" s="3" t="s">
        <v>1</v>
      </c>
    </row>
    <row r="4" spans="1:10" x14ac:dyDescent="0.25">
      <c r="J4" s="3" t="s">
        <v>46</v>
      </c>
    </row>
    <row r="6" spans="1:10" ht="60" customHeight="1" x14ac:dyDescent="0.25">
      <c r="A6" s="26" t="s">
        <v>2</v>
      </c>
      <c r="B6" s="26" t="s">
        <v>3</v>
      </c>
      <c r="C6" s="26" t="s">
        <v>42</v>
      </c>
      <c r="D6" s="26" t="s">
        <v>17</v>
      </c>
      <c r="E6" s="26" t="s">
        <v>23</v>
      </c>
      <c r="F6" s="26"/>
      <c r="G6" s="26" t="s">
        <v>47</v>
      </c>
      <c r="H6" s="26"/>
      <c r="I6" s="26" t="s">
        <v>4</v>
      </c>
      <c r="J6" s="26"/>
    </row>
    <row r="7" spans="1:10" ht="30" customHeight="1" x14ac:dyDescent="0.25">
      <c r="A7" s="26"/>
      <c r="B7" s="26"/>
      <c r="C7" s="26"/>
      <c r="D7" s="26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</row>
    <row r="8" spans="1:10" x14ac:dyDescent="0.25">
      <c r="A8" s="5" t="s">
        <v>7</v>
      </c>
      <c r="B8" s="6" t="s">
        <v>8</v>
      </c>
      <c r="C8" s="5" t="s">
        <v>9</v>
      </c>
      <c r="D8" s="5" t="s">
        <v>10</v>
      </c>
      <c r="E8" s="5" t="s">
        <v>11</v>
      </c>
      <c r="F8" s="5" t="s">
        <v>15</v>
      </c>
      <c r="G8" s="5" t="s">
        <v>12</v>
      </c>
      <c r="H8" s="5" t="s">
        <v>13</v>
      </c>
      <c r="I8" s="5" t="s">
        <v>16</v>
      </c>
      <c r="J8" s="5" t="s">
        <v>19</v>
      </c>
    </row>
    <row r="9" spans="1:10" x14ac:dyDescent="0.25">
      <c r="A9" s="7">
        <v>150014</v>
      </c>
      <c r="B9" t="s">
        <v>69</v>
      </c>
      <c r="C9" s="1" t="s">
        <v>93</v>
      </c>
      <c r="D9" s="1" t="s">
        <v>70</v>
      </c>
      <c r="E9" s="9">
        <v>1885</v>
      </c>
      <c r="F9" s="10">
        <v>2978300</v>
      </c>
      <c r="G9" s="9">
        <v>2885</v>
      </c>
      <c r="H9" s="10">
        <v>4558300</v>
      </c>
      <c r="I9" s="9">
        <f>Таблица13236[[#This Row],[8]]-Таблица13236[[#This Row],[6]]</f>
        <v>1000</v>
      </c>
      <c r="J9" s="10">
        <f>Таблица13236[[#This Row],[9]]-Таблица13236[[#This Row],[7]]</f>
        <v>1580000</v>
      </c>
    </row>
    <row r="10" spans="1:10" x14ac:dyDescent="0.25">
      <c r="A10" s="7">
        <v>150016</v>
      </c>
      <c r="B10" t="s">
        <v>71</v>
      </c>
      <c r="C10" s="1" t="s">
        <v>93</v>
      </c>
      <c r="D10" s="1" t="s">
        <v>70</v>
      </c>
      <c r="E10" s="9">
        <v>1893</v>
      </c>
      <c r="F10" s="10">
        <v>2990940</v>
      </c>
      <c r="G10" s="9">
        <v>893</v>
      </c>
      <c r="H10" s="10">
        <v>1410940</v>
      </c>
      <c r="I10" s="9">
        <f>Таблица13236[[#This Row],[8]]-Таблица13236[[#This Row],[6]]</f>
        <v>-1000</v>
      </c>
      <c r="J10" s="10">
        <f>Таблица13236[[#This Row],[9]]-Таблица13236[[#This Row],[7]]</f>
        <v>-1580000</v>
      </c>
    </row>
    <row r="11" spans="1:10" ht="30" x14ac:dyDescent="0.25">
      <c r="A11" s="7">
        <v>150002</v>
      </c>
      <c r="B11" t="s">
        <v>85</v>
      </c>
      <c r="C11" s="1" t="s">
        <v>93</v>
      </c>
      <c r="D11" s="8" t="s">
        <v>72</v>
      </c>
      <c r="E11" s="9">
        <v>793</v>
      </c>
      <c r="F11" s="10">
        <v>524355.39</v>
      </c>
      <c r="G11" s="9">
        <v>698</v>
      </c>
      <c r="H11" s="10">
        <v>461538.54</v>
      </c>
      <c r="I11" s="9">
        <f>Таблица13236[[#This Row],[8]]-Таблица13236[[#This Row],[6]]</f>
        <v>-95</v>
      </c>
      <c r="J11" s="10">
        <f>Таблица13236[[#This Row],[9]]-Таблица13236[[#This Row],[7]]</f>
        <v>-62816.850000000035</v>
      </c>
    </row>
    <row r="12" spans="1:10" ht="30" x14ac:dyDescent="0.25">
      <c r="A12" s="7">
        <v>150012</v>
      </c>
      <c r="B12" t="s">
        <v>86</v>
      </c>
      <c r="C12" s="1" t="s">
        <v>93</v>
      </c>
      <c r="D12" s="8" t="s">
        <v>72</v>
      </c>
      <c r="E12" s="9"/>
      <c r="F12" s="10"/>
      <c r="G12" s="9">
        <v>191</v>
      </c>
      <c r="H12" s="10">
        <v>126294.93</v>
      </c>
      <c r="I12" s="9">
        <f>Таблица13236[[#This Row],[8]]-Таблица13236[[#This Row],[6]]</f>
        <v>191</v>
      </c>
      <c r="J12" s="10">
        <f>Таблица13236[[#This Row],[9]]-Таблица13236[[#This Row],[7]]</f>
        <v>126294.93</v>
      </c>
    </row>
    <row r="13" spans="1:10" x14ac:dyDescent="0.25">
      <c r="A13" s="7"/>
      <c r="B13"/>
      <c r="C13" s="1" t="s">
        <v>93</v>
      </c>
      <c r="D13" s="8" t="s">
        <v>74</v>
      </c>
      <c r="E13" s="9">
        <v>73</v>
      </c>
      <c r="F13" s="10">
        <v>83506.89</v>
      </c>
      <c r="G13" s="9">
        <v>137</v>
      </c>
      <c r="H13" s="10">
        <v>156718.41</v>
      </c>
      <c r="I13" s="9">
        <f>Таблица13236[[#This Row],[8]]-Таблица13236[[#This Row],[6]]</f>
        <v>64</v>
      </c>
      <c r="J13" s="10">
        <f>Таблица13236[[#This Row],[9]]-Таблица13236[[#This Row],[7]]</f>
        <v>73211.520000000004</v>
      </c>
    </row>
    <row r="14" spans="1:10" x14ac:dyDescent="0.25">
      <c r="A14" s="7">
        <v>150014</v>
      </c>
      <c r="B14" t="s">
        <v>69</v>
      </c>
      <c r="C14" s="1" t="s">
        <v>93</v>
      </c>
      <c r="D14" s="8" t="s">
        <v>77</v>
      </c>
      <c r="E14" s="9"/>
      <c r="F14" s="10"/>
      <c r="G14" s="9">
        <v>147</v>
      </c>
      <c r="H14" s="10">
        <v>113888.25</v>
      </c>
      <c r="I14" s="9">
        <f>Таблица13236[[#This Row],[8]]-Таблица13236[[#This Row],[6]]</f>
        <v>147</v>
      </c>
      <c r="J14" s="10">
        <f>Таблица13236[[#This Row],[9]]-Таблица13236[[#This Row],[7]]</f>
        <v>113888.25</v>
      </c>
    </row>
    <row r="15" spans="1:10" x14ac:dyDescent="0.25">
      <c r="A15" s="7">
        <v>150015</v>
      </c>
      <c r="B15" t="s">
        <v>87</v>
      </c>
      <c r="C15" s="1" t="s">
        <v>93</v>
      </c>
      <c r="D15" s="8" t="s">
        <v>78</v>
      </c>
      <c r="E15" s="9">
        <v>20</v>
      </c>
      <c r="F15" s="10">
        <v>17234.8</v>
      </c>
      <c r="G15" s="9">
        <v>5</v>
      </c>
      <c r="H15" s="10">
        <v>4308.7</v>
      </c>
      <c r="I15" s="9">
        <f>Таблица13236[[#This Row],[8]]-Таблица13236[[#This Row],[6]]</f>
        <v>-15</v>
      </c>
      <c r="J15" s="10">
        <f>Таблица13236[[#This Row],[9]]-Таблица13236[[#This Row],[7]]</f>
        <v>-12926.099999999999</v>
      </c>
    </row>
    <row r="16" spans="1:10" x14ac:dyDescent="0.25">
      <c r="A16" s="7"/>
      <c r="B16"/>
      <c r="C16" s="1" t="s">
        <v>93</v>
      </c>
      <c r="D16" s="8" t="s">
        <v>79</v>
      </c>
      <c r="E16" s="9">
        <v>75</v>
      </c>
      <c r="F16" s="10">
        <v>330581.25</v>
      </c>
      <c r="G16" s="9">
        <v>20</v>
      </c>
      <c r="H16" s="10">
        <v>88155</v>
      </c>
      <c r="I16" s="9">
        <f>Таблица13236[[#This Row],[8]]-Таблица13236[[#This Row],[6]]</f>
        <v>-55</v>
      </c>
      <c r="J16" s="10">
        <f>Таблица13236[[#This Row],[9]]-Таблица13236[[#This Row],[7]]</f>
        <v>-242426.25</v>
      </c>
    </row>
    <row r="17" spans="1:10" x14ac:dyDescent="0.25">
      <c r="A17" s="7"/>
      <c r="B17"/>
      <c r="C17" s="1" t="s">
        <v>93</v>
      </c>
      <c r="D17" s="8" t="s">
        <v>80</v>
      </c>
      <c r="E17" s="9">
        <v>15</v>
      </c>
      <c r="F17" s="10">
        <v>33559.949999999997</v>
      </c>
      <c r="G17" s="9">
        <v>5</v>
      </c>
      <c r="H17" s="10">
        <v>11186.65</v>
      </c>
      <c r="I17" s="9">
        <f>Таблица13236[[#This Row],[8]]-Таблица13236[[#This Row],[6]]</f>
        <v>-10</v>
      </c>
      <c r="J17" s="10">
        <f>Таблица13236[[#This Row],[9]]-Таблица13236[[#This Row],[7]]</f>
        <v>-22373.299999999996</v>
      </c>
    </row>
    <row r="18" spans="1:10" x14ac:dyDescent="0.25">
      <c r="A18" s="7"/>
      <c r="B18"/>
      <c r="C18" s="1" t="s">
        <v>93</v>
      </c>
      <c r="D18" s="8" t="s">
        <v>81</v>
      </c>
      <c r="E18" s="9">
        <v>75</v>
      </c>
      <c r="F18" s="10">
        <v>39684.75</v>
      </c>
      <c r="G18" s="9">
        <v>20</v>
      </c>
      <c r="H18" s="10">
        <v>10582.6</v>
      </c>
      <c r="I18" s="9">
        <f>Таблица13236[[#This Row],[8]]-Таблица13236[[#This Row],[6]]</f>
        <v>-55</v>
      </c>
      <c r="J18" s="10">
        <f>Таблица13236[[#This Row],[9]]-Таблица13236[[#This Row],[7]]</f>
        <v>-29102.15</v>
      </c>
    </row>
    <row r="19" spans="1:10" x14ac:dyDescent="0.25">
      <c r="A19" s="7"/>
      <c r="B19"/>
      <c r="C19" s="1" t="s">
        <v>93</v>
      </c>
      <c r="D19" s="8" t="s">
        <v>82</v>
      </c>
      <c r="E19" s="9">
        <v>15</v>
      </c>
      <c r="F19" s="10">
        <v>9028.65</v>
      </c>
      <c r="G19" s="9">
        <v>5</v>
      </c>
      <c r="H19" s="10">
        <v>3009.55</v>
      </c>
      <c r="I19" s="9">
        <f>Таблица13236[[#This Row],[8]]-Таблица13236[[#This Row],[6]]</f>
        <v>-10</v>
      </c>
      <c r="J19" s="10">
        <f>Таблица13236[[#This Row],[9]]-Таблица13236[[#This Row],[7]]</f>
        <v>-6019.0999999999995</v>
      </c>
    </row>
    <row r="20" spans="1:10" x14ac:dyDescent="0.25">
      <c r="A20" s="7"/>
      <c r="B20"/>
      <c r="C20" s="1" t="s">
        <v>93</v>
      </c>
      <c r="D20" s="8" t="s">
        <v>83</v>
      </c>
      <c r="E20" s="9">
        <v>60</v>
      </c>
      <c r="F20" s="10">
        <v>19681.8</v>
      </c>
      <c r="G20" s="9">
        <v>15</v>
      </c>
      <c r="H20" s="10">
        <v>4920.45</v>
      </c>
      <c r="I20" s="9">
        <f>Таблица13236[[#This Row],[8]]-Таблица13236[[#This Row],[6]]</f>
        <v>-45</v>
      </c>
      <c r="J20" s="10">
        <f>Таблица13236[[#This Row],[9]]-Таблица13236[[#This Row],[7]]</f>
        <v>-14761.349999999999</v>
      </c>
    </row>
    <row r="21" spans="1:10" x14ac:dyDescent="0.25">
      <c r="A21" s="7">
        <v>150016</v>
      </c>
      <c r="B21" t="s">
        <v>71</v>
      </c>
      <c r="C21" s="1" t="s">
        <v>93</v>
      </c>
      <c r="D21" s="8" t="s">
        <v>75</v>
      </c>
      <c r="E21" s="9">
        <v>70</v>
      </c>
      <c r="F21" s="10">
        <v>62090.7</v>
      </c>
      <c r="G21" s="9">
        <v>10</v>
      </c>
      <c r="H21" s="10">
        <v>8870.1</v>
      </c>
      <c r="I21" s="9">
        <f>Таблица13236[[#This Row],[8]]-Таблица13236[[#This Row],[6]]</f>
        <v>-60</v>
      </c>
      <c r="J21" s="10">
        <f>Таблица13236[[#This Row],[9]]-Таблица13236[[#This Row],[7]]</f>
        <v>-53220.6</v>
      </c>
    </row>
    <row r="22" spans="1:10" x14ac:dyDescent="0.25">
      <c r="A22" s="7">
        <v>150019</v>
      </c>
      <c r="B22" t="s">
        <v>88</v>
      </c>
      <c r="C22" s="1" t="s">
        <v>93</v>
      </c>
      <c r="D22" s="8" t="s">
        <v>73</v>
      </c>
      <c r="E22" s="9">
        <v>35</v>
      </c>
      <c r="F22" s="10">
        <v>50308.65</v>
      </c>
      <c r="G22" s="9">
        <v>29</v>
      </c>
      <c r="H22" s="10">
        <v>41684.31</v>
      </c>
      <c r="I22" s="9">
        <f>Таблица13236[[#This Row],[8]]-Таблица13236[[#This Row],[6]]</f>
        <v>-6</v>
      </c>
      <c r="J22" s="10">
        <f>Таблица13236[[#This Row],[9]]-Таблица13236[[#This Row],[7]]</f>
        <v>-8624.3400000000038</v>
      </c>
    </row>
    <row r="23" spans="1:10" ht="30" x14ac:dyDescent="0.25">
      <c r="A23" s="7">
        <v>150031</v>
      </c>
      <c r="B23" t="s">
        <v>89</v>
      </c>
      <c r="C23" s="1" t="s">
        <v>93</v>
      </c>
      <c r="D23" s="8" t="s">
        <v>72</v>
      </c>
      <c r="E23" s="9">
        <v>300</v>
      </c>
      <c r="F23" s="10">
        <v>198369</v>
      </c>
      <c r="G23" s="9">
        <v>109</v>
      </c>
      <c r="H23" s="10">
        <v>72074.070000000007</v>
      </c>
      <c r="I23" s="9">
        <f>Таблица13236[[#This Row],[8]]-Таблица13236[[#This Row],[6]]</f>
        <v>-191</v>
      </c>
      <c r="J23" s="10">
        <f>Таблица13236[[#This Row],[9]]-Таблица13236[[#This Row],[7]]</f>
        <v>-126294.93</v>
      </c>
    </row>
    <row r="24" spans="1:10" x14ac:dyDescent="0.25">
      <c r="A24" s="7"/>
      <c r="B24"/>
      <c r="C24" s="1" t="s">
        <v>93</v>
      </c>
      <c r="D24" s="8" t="s">
        <v>76</v>
      </c>
      <c r="E24" s="9">
        <v>200</v>
      </c>
      <c r="F24" s="10">
        <v>54198</v>
      </c>
      <c r="G24" s="9"/>
      <c r="H24" s="10"/>
      <c r="I24" s="9">
        <f>Таблица13236[[#This Row],[8]]-Таблица13236[[#This Row],[6]]</f>
        <v>-200</v>
      </c>
      <c r="J24" s="10">
        <f>Таблица13236[[#This Row],[9]]-Таблица13236[[#This Row],[7]]</f>
        <v>-54198</v>
      </c>
    </row>
    <row r="25" spans="1:10" x14ac:dyDescent="0.25">
      <c r="A25" s="7"/>
      <c r="B25"/>
      <c r="C25" s="1" t="s">
        <v>93</v>
      </c>
      <c r="D25" s="8" t="s">
        <v>77</v>
      </c>
      <c r="E25" s="9">
        <v>180</v>
      </c>
      <c r="F25" s="10">
        <v>139455</v>
      </c>
      <c r="G25" s="9">
        <v>33</v>
      </c>
      <c r="H25" s="10">
        <v>25566.75</v>
      </c>
      <c r="I25" s="9">
        <f>Таблица13236[[#This Row],[8]]-Таблица13236[[#This Row],[6]]</f>
        <v>-147</v>
      </c>
      <c r="J25" s="10">
        <f>Таблица13236[[#This Row],[9]]-Таблица13236[[#This Row],[7]]</f>
        <v>-113888.25</v>
      </c>
    </row>
    <row r="26" spans="1:10" x14ac:dyDescent="0.25">
      <c r="A26" s="7"/>
      <c r="B26"/>
      <c r="C26" s="1" t="s">
        <v>93</v>
      </c>
      <c r="D26" s="8" t="s">
        <v>74</v>
      </c>
      <c r="E26" s="9">
        <v>1006</v>
      </c>
      <c r="F26" s="10">
        <v>1150793.58</v>
      </c>
      <c r="G26" s="9">
        <v>942</v>
      </c>
      <c r="H26" s="10">
        <v>1077582.06</v>
      </c>
      <c r="I26" s="9">
        <f>Таблица13236[[#This Row],[8]]-Таблица13236[[#This Row],[6]]</f>
        <v>-64</v>
      </c>
      <c r="J26" s="10">
        <f>Таблица13236[[#This Row],[9]]-Таблица13236[[#This Row],[7]]</f>
        <v>-73211.520000000019</v>
      </c>
    </row>
    <row r="27" spans="1:10" ht="30" x14ac:dyDescent="0.25">
      <c r="A27" s="7">
        <v>150036</v>
      </c>
      <c r="B27" t="s">
        <v>90</v>
      </c>
      <c r="C27" s="1" t="s">
        <v>93</v>
      </c>
      <c r="D27" s="8" t="s">
        <v>72</v>
      </c>
      <c r="E27" s="9"/>
      <c r="F27" s="10"/>
      <c r="G27" s="9">
        <v>95</v>
      </c>
      <c r="H27" s="10">
        <v>62816.85</v>
      </c>
      <c r="I27" s="9">
        <f>Таблица13236[[#This Row],[8]]-Таблица13236[[#This Row],[6]]</f>
        <v>95</v>
      </c>
      <c r="J27" s="10">
        <f>Таблица13236[[#This Row],[9]]-Таблица13236[[#This Row],[7]]</f>
        <v>62816.85</v>
      </c>
    </row>
    <row r="28" spans="1:10" x14ac:dyDescent="0.25">
      <c r="A28" s="20"/>
      <c r="B28" s="21"/>
      <c r="C28" s="1" t="s">
        <v>93</v>
      </c>
      <c r="D28" s="22" t="s">
        <v>76</v>
      </c>
      <c r="E28" s="23">
        <v>800</v>
      </c>
      <c r="F28" s="24">
        <v>216792</v>
      </c>
      <c r="G28" s="23">
        <v>1000</v>
      </c>
      <c r="H28" s="25">
        <v>270990</v>
      </c>
      <c r="I28" s="23">
        <f>Таблица13236[[#This Row],[8]]-Таблица13236[[#This Row],[6]]</f>
        <v>200</v>
      </c>
      <c r="J28" s="25">
        <f>Таблица13236[[#This Row],[9]]-Таблица13236[[#This Row],[7]]</f>
        <v>54198</v>
      </c>
    </row>
    <row r="29" spans="1:10" x14ac:dyDescent="0.25">
      <c r="A29" s="20"/>
      <c r="B29" s="21"/>
      <c r="C29" s="1" t="s">
        <v>93</v>
      </c>
      <c r="D29" s="22" t="s">
        <v>84</v>
      </c>
      <c r="E29" s="23"/>
      <c r="F29" s="24"/>
      <c r="G29" s="23">
        <v>135</v>
      </c>
      <c r="H29" s="25">
        <v>356404.05</v>
      </c>
      <c r="I29" s="23">
        <f>Таблица13236[[#This Row],[8]]-Таблица13236[[#This Row],[6]]</f>
        <v>135</v>
      </c>
      <c r="J29" s="25">
        <f>Таблица13236[[#This Row],[9]]-Таблица13236[[#This Row],[7]]</f>
        <v>356404.05</v>
      </c>
    </row>
    <row r="30" spans="1:10" x14ac:dyDescent="0.25">
      <c r="A30" s="20">
        <v>150041</v>
      </c>
      <c r="B30" s="21" t="s">
        <v>91</v>
      </c>
      <c r="C30" s="1" t="s">
        <v>93</v>
      </c>
      <c r="D30" s="22" t="s">
        <v>78</v>
      </c>
      <c r="E30" s="23"/>
      <c r="F30" s="24"/>
      <c r="G30" s="23">
        <v>15</v>
      </c>
      <c r="H30" s="25">
        <v>12926.1</v>
      </c>
      <c r="I30" s="23">
        <f>Таблица13236[[#This Row],[8]]-Таблица13236[[#This Row],[6]]</f>
        <v>15</v>
      </c>
      <c r="J30" s="25">
        <f>Таблица13236[[#This Row],[9]]-Таблица13236[[#This Row],[7]]</f>
        <v>12926.1</v>
      </c>
    </row>
    <row r="31" spans="1:10" x14ac:dyDescent="0.25">
      <c r="A31" s="20"/>
      <c r="B31" s="21"/>
      <c r="C31" s="1" t="s">
        <v>93</v>
      </c>
      <c r="D31" s="22" t="s">
        <v>79</v>
      </c>
      <c r="E31" s="23"/>
      <c r="F31" s="24"/>
      <c r="G31" s="23">
        <v>55</v>
      </c>
      <c r="H31" s="25">
        <v>242426.25</v>
      </c>
      <c r="I31" s="23">
        <f>Таблица13236[[#This Row],[8]]-Таблица13236[[#This Row],[6]]</f>
        <v>55</v>
      </c>
      <c r="J31" s="25">
        <f>Таблица13236[[#This Row],[9]]-Таблица13236[[#This Row],[7]]</f>
        <v>242426.25</v>
      </c>
    </row>
    <row r="32" spans="1:10" x14ac:dyDescent="0.25">
      <c r="A32" s="20"/>
      <c r="B32" s="21"/>
      <c r="C32" s="1" t="s">
        <v>93</v>
      </c>
      <c r="D32" s="22" t="s">
        <v>80</v>
      </c>
      <c r="E32" s="23"/>
      <c r="F32" s="24"/>
      <c r="G32" s="23">
        <v>10</v>
      </c>
      <c r="H32" s="25">
        <v>22373.3</v>
      </c>
      <c r="I32" s="23">
        <f>Таблица13236[[#This Row],[8]]-Таблица13236[[#This Row],[6]]</f>
        <v>10</v>
      </c>
      <c r="J32" s="25">
        <f>Таблица13236[[#This Row],[9]]-Таблица13236[[#This Row],[7]]</f>
        <v>22373.3</v>
      </c>
    </row>
    <row r="33" spans="1:10" x14ac:dyDescent="0.25">
      <c r="A33" s="20"/>
      <c r="B33" s="21"/>
      <c r="C33" s="1" t="s">
        <v>93</v>
      </c>
      <c r="D33" s="22" t="s">
        <v>81</v>
      </c>
      <c r="E33" s="23"/>
      <c r="F33" s="24"/>
      <c r="G33" s="23">
        <v>55</v>
      </c>
      <c r="H33" s="25">
        <v>29102.15</v>
      </c>
      <c r="I33" s="23">
        <f>Таблица13236[[#This Row],[8]]-Таблица13236[[#This Row],[6]]</f>
        <v>55</v>
      </c>
      <c r="J33" s="25">
        <f>Таблица13236[[#This Row],[9]]-Таблица13236[[#This Row],[7]]</f>
        <v>29102.15</v>
      </c>
    </row>
    <row r="34" spans="1:10" x14ac:dyDescent="0.25">
      <c r="A34" s="20"/>
      <c r="B34" s="21"/>
      <c r="C34" s="1" t="s">
        <v>93</v>
      </c>
      <c r="D34" s="22" t="s">
        <v>73</v>
      </c>
      <c r="E34" s="23">
        <v>37</v>
      </c>
      <c r="F34" s="24">
        <v>53183.43</v>
      </c>
      <c r="G34" s="23">
        <v>43</v>
      </c>
      <c r="H34" s="25">
        <v>61807.77</v>
      </c>
      <c r="I34" s="23">
        <f>Таблица13236[[#This Row],[8]]-Таблица13236[[#This Row],[6]]</f>
        <v>6</v>
      </c>
      <c r="J34" s="25">
        <f>Таблица13236[[#This Row],[9]]-Таблица13236[[#This Row],[7]]</f>
        <v>8624.3399999999965</v>
      </c>
    </row>
    <row r="35" spans="1:10" x14ac:dyDescent="0.25">
      <c r="A35" s="20"/>
      <c r="B35" s="21"/>
      <c r="C35" s="1" t="s">
        <v>93</v>
      </c>
      <c r="D35" s="22" t="s">
        <v>82</v>
      </c>
      <c r="E35" s="23"/>
      <c r="F35" s="24"/>
      <c r="G35" s="23">
        <v>10</v>
      </c>
      <c r="H35" s="25">
        <v>6019.1</v>
      </c>
      <c r="I35" s="23">
        <f>Таблица13236[[#This Row],[8]]-Таблица13236[[#This Row],[6]]</f>
        <v>10</v>
      </c>
      <c r="J35" s="25">
        <f>Таблица13236[[#This Row],[9]]-Таблица13236[[#This Row],[7]]</f>
        <v>6019.1</v>
      </c>
    </row>
    <row r="36" spans="1:10" x14ac:dyDescent="0.25">
      <c r="A36" s="20"/>
      <c r="B36" s="21"/>
      <c r="C36" s="1" t="s">
        <v>93</v>
      </c>
      <c r="D36" s="22" t="s">
        <v>83</v>
      </c>
      <c r="E36" s="23"/>
      <c r="F36" s="24"/>
      <c r="G36" s="23">
        <v>45</v>
      </c>
      <c r="H36" s="25">
        <v>14761.35</v>
      </c>
      <c r="I36" s="23">
        <f>Таблица13236[[#This Row],[8]]-Таблица13236[[#This Row],[6]]</f>
        <v>45</v>
      </c>
      <c r="J36" s="25">
        <f>Таблица13236[[#This Row],[9]]-Таблица13236[[#This Row],[7]]</f>
        <v>14761.35</v>
      </c>
    </row>
    <row r="37" spans="1:10" x14ac:dyDescent="0.25">
      <c r="A37" s="20"/>
      <c r="B37" s="21"/>
      <c r="C37" s="1" t="s">
        <v>93</v>
      </c>
      <c r="D37" s="22" t="s">
        <v>75</v>
      </c>
      <c r="E37" s="23"/>
      <c r="F37" s="24"/>
      <c r="G37" s="23">
        <v>60</v>
      </c>
      <c r="H37" s="25">
        <v>53220.6</v>
      </c>
      <c r="I37" s="23">
        <f>Таблица13236[[#This Row],[8]]-Таблица13236[[#This Row],[6]]</f>
        <v>60</v>
      </c>
      <c r="J37" s="25">
        <f>Таблица13236[[#This Row],[9]]-Таблица13236[[#This Row],[7]]</f>
        <v>53220.6</v>
      </c>
    </row>
    <row r="38" spans="1:10" x14ac:dyDescent="0.25">
      <c r="A38" s="20">
        <v>150112</v>
      </c>
      <c r="B38" s="21" t="s">
        <v>92</v>
      </c>
      <c r="C38" s="1" t="s">
        <v>93</v>
      </c>
      <c r="D38" s="22" t="s">
        <v>84</v>
      </c>
      <c r="E38" s="23">
        <v>135</v>
      </c>
      <c r="F38" s="24">
        <v>356404.05</v>
      </c>
      <c r="G38" s="23"/>
      <c r="H38" s="25"/>
      <c r="I38" s="23">
        <f>Таблица13236[[#This Row],[8]]-Таблица13236[[#This Row],[6]]</f>
        <v>-135</v>
      </c>
      <c r="J38" s="25">
        <f>Таблица13236[[#This Row],[9]]-Таблица13236[[#This Row],[7]]</f>
        <v>-356404.05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honeticPr fontId="3" type="noConversion"/>
  <pageMargins left="0.38" right="0.23622047244094491" top="0.34" bottom="0.37" header="0.31496062992125984" footer="0.31496062992125984"/>
  <pageSetup paperSize="9" scale="72" fitToWidth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tabSelected="1" zoomScaleNormal="100" workbookViewId="0">
      <selection activeCell="B4" sqref="B4"/>
    </sheetView>
  </sheetViews>
  <sheetFormatPr defaultRowHeight="15" x14ac:dyDescent="0.25"/>
  <cols>
    <col min="1" max="1" width="11.85546875" customWidth="1"/>
    <col min="2" max="2" width="44" style="2" bestFit="1" customWidth="1"/>
    <col min="3" max="3" width="17.42578125" bestFit="1" customWidth="1"/>
    <col min="4" max="4" width="34.7109375" customWidth="1"/>
    <col min="5" max="5" width="11.42578125" customWidth="1"/>
    <col min="6" max="6" width="14.28515625" customWidth="1"/>
    <col min="7" max="7" width="12.5703125" customWidth="1"/>
    <col min="8" max="8" width="16.5703125" customWidth="1"/>
    <col min="9" max="9" width="10.42578125" bestFit="1" customWidth="1"/>
    <col min="10" max="10" width="18.140625" customWidth="1"/>
    <col min="11" max="12" width="12" bestFit="1" customWidth="1"/>
  </cols>
  <sheetData>
    <row r="1" spans="1:11" x14ac:dyDescent="0.25">
      <c r="J1" s="3" t="s">
        <v>45</v>
      </c>
    </row>
    <row r="2" spans="1:11" x14ac:dyDescent="0.25">
      <c r="J2" s="3" t="s">
        <v>0</v>
      </c>
    </row>
    <row r="3" spans="1:11" x14ac:dyDescent="0.25">
      <c r="J3" s="3" t="s">
        <v>1</v>
      </c>
    </row>
    <row r="4" spans="1:11" x14ac:dyDescent="0.25">
      <c r="J4" s="3" t="s">
        <v>46</v>
      </c>
    </row>
    <row r="6" spans="1:11" ht="60" customHeight="1" x14ac:dyDescent="0.25">
      <c r="A6" s="26" t="s">
        <v>2</v>
      </c>
      <c r="B6" s="26" t="s">
        <v>3</v>
      </c>
      <c r="C6" s="26" t="s">
        <v>42</v>
      </c>
      <c r="D6" s="26" t="s">
        <v>17</v>
      </c>
      <c r="E6" s="26" t="s">
        <v>23</v>
      </c>
      <c r="F6" s="26"/>
      <c r="G6" s="26" t="s">
        <v>47</v>
      </c>
      <c r="H6" s="26"/>
      <c r="I6" s="26" t="s">
        <v>4</v>
      </c>
      <c r="J6" s="26"/>
    </row>
    <row r="7" spans="1:11" ht="30" customHeight="1" x14ac:dyDescent="0.25">
      <c r="A7" s="26"/>
      <c r="B7" s="26"/>
      <c r="C7" s="26"/>
      <c r="D7" s="26"/>
      <c r="E7" s="4" t="s">
        <v>5</v>
      </c>
      <c r="F7" s="4" t="s">
        <v>6</v>
      </c>
      <c r="G7" s="4" t="s">
        <v>5</v>
      </c>
      <c r="H7" s="4" t="s">
        <v>6</v>
      </c>
      <c r="I7" s="4" t="s">
        <v>5</v>
      </c>
      <c r="J7" s="4" t="s">
        <v>6</v>
      </c>
    </row>
    <row r="8" spans="1:11" x14ac:dyDescent="0.25">
      <c r="A8" s="5" t="s">
        <v>7</v>
      </c>
      <c r="B8" s="6" t="s">
        <v>8</v>
      </c>
      <c r="C8" s="5" t="s">
        <v>9</v>
      </c>
      <c r="D8" s="5" t="s">
        <v>10</v>
      </c>
      <c r="E8" s="5" t="s">
        <v>11</v>
      </c>
      <c r="F8" s="5" t="s">
        <v>15</v>
      </c>
      <c r="G8" s="5" t="s">
        <v>12</v>
      </c>
      <c r="H8" s="5" t="s">
        <v>13</v>
      </c>
      <c r="I8" s="5" t="s">
        <v>16</v>
      </c>
      <c r="J8" s="5" t="s">
        <v>19</v>
      </c>
    </row>
    <row r="9" spans="1:11" x14ac:dyDescent="0.25">
      <c r="A9" s="7">
        <v>150002</v>
      </c>
      <c r="B9" t="s">
        <v>85</v>
      </c>
      <c r="C9" s="1" t="s">
        <v>98</v>
      </c>
      <c r="D9" s="8" t="s">
        <v>41</v>
      </c>
      <c r="E9" s="9">
        <v>4870</v>
      </c>
      <c r="F9" s="10">
        <v>4569569.7</v>
      </c>
      <c r="G9" s="9">
        <v>6070</v>
      </c>
      <c r="H9" s="10">
        <v>5695541.7000000002</v>
      </c>
      <c r="I9" s="9">
        <f>Таблица132362[[#This Row],[8]]-Таблица132362[[#This Row],[6]]</f>
        <v>1200</v>
      </c>
      <c r="J9" s="10">
        <f>Таблица132362[[#This Row],[9]]-Таблица132362[[#This Row],[7]]</f>
        <v>1125972</v>
      </c>
      <c r="K9" s="11"/>
    </row>
    <row r="10" spans="1:11" x14ac:dyDescent="0.25">
      <c r="A10" s="7"/>
      <c r="B10"/>
      <c r="C10" s="1" t="s">
        <v>98</v>
      </c>
      <c r="D10" s="8" t="s">
        <v>94</v>
      </c>
      <c r="E10" s="9">
        <v>7680</v>
      </c>
      <c r="F10" s="10">
        <v>5108044.8</v>
      </c>
      <c r="G10" s="9">
        <v>8680</v>
      </c>
      <c r="H10" s="10">
        <v>5773154.7999999998</v>
      </c>
      <c r="I10" s="9">
        <f>Таблица132362[[#This Row],[8]]-Таблица132362[[#This Row],[6]]</f>
        <v>1000</v>
      </c>
      <c r="J10" s="10">
        <f>Таблица132362[[#This Row],[9]]-Таблица132362[[#This Row],[7]]</f>
        <v>665110</v>
      </c>
      <c r="K10" s="11"/>
    </row>
    <row r="11" spans="1:11" x14ac:dyDescent="0.25">
      <c r="A11" s="7"/>
      <c r="B11"/>
      <c r="C11" s="1" t="s">
        <v>104</v>
      </c>
      <c r="D11" s="8" t="s">
        <v>105</v>
      </c>
      <c r="E11" s="23">
        <v>363</v>
      </c>
      <c r="F11" s="24">
        <v>898330.62</v>
      </c>
      <c r="G11" s="9">
        <v>164</v>
      </c>
      <c r="H11" s="10">
        <v>405857.36</v>
      </c>
      <c r="I11" s="9">
        <f>Таблица132362[[#This Row],[8]]-Таблица132362[[#This Row],[6]]</f>
        <v>-199</v>
      </c>
      <c r="J11" s="10">
        <f>Таблица132362[[#This Row],[9]]-Таблица132362[[#This Row],[7]]</f>
        <v>-492473.26</v>
      </c>
      <c r="K11" s="11"/>
    </row>
    <row r="12" spans="1:11" x14ac:dyDescent="0.25">
      <c r="A12" s="7"/>
      <c r="B12"/>
      <c r="C12" s="1" t="s">
        <v>104</v>
      </c>
      <c r="D12" s="8" t="s">
        <v>33</v>
      </c>
      <c r="E12" s="23">
        <v>1073</v>
      </c>
      <c r="F12" s="24">
        <v>1826643.01</v>
      </c>
      <c r="G12" s="9">
        <v>573</v>
      </c>
      <c r="H12" s="10">
        <v>975458.01</v>
      </c>
      <c r="I12" s="9">
        <f>Таблица132362[[#This Row],[8]]-Таблица132362[[#This Row],[6]]</f>
        <v>-500</v>
      </c>
      <c r="J12" s="10">
        <f>Таблица132362[[#This Row],[9]]-Таблица132362[[#This Row],[7]]</f>
        <v>-851185</v>
      </c>
      <c r="K12" s="11"/>
    </row>
    <row r="13" spans="1:11" x14ac:dyDescent="0.25">
      <c r="A13" s="7"/>
      <c r="B13"/>
      <c r="C13" s="1" t="s">
        <v>104</v>
      </c>
      <c r="D13" s="8" t="s">
        <v>106</v>
      </c>
      <c r="E13" s="23">
        <v>225</v>
      </c>
      <c r="F13" s="24">
        <v>336928.5</v>
      </c>
      <c r="G13" s="9">
        <v>84</v>
      </c>
      <c r="H13" s="10">
        <v>125786.64</v>
      </c>
      <c r="I13" s="9">
        <f>Таблица132362[[#This Row],[8]]-Таблица132362[[#This Row],[6]]</f>
        <v>-141</v>
      </c>
      <c r="J13" s="10">
        <f>Таблица132362[[#This Row],[9]]-Таблица132362[[#This Row],[7]]</f>
        <v>-211141.86</v>
      </c>
      <c r="K13" s="11"/>
    </row>
    <row r="14" spans="1:11" x14ac:dyDescent="0.25">
      <c r="A14" s="7"/>
      <c r="B14"/>
      <c r="C14" s="1" t="s">
        <v>104</v>
      </c>
      <c r="D14" s="8" t="s">
        <v>41</v>
      </c>
      <c r="E14" s="23">
        <v>660</v>
      </c>
      <c r="F14" s="24">
        <v>1300424.3999999999</v>
      </c>
      <c r="G14" s="9">
        <v>460</v>
      </c>
      <c r="H14" s="10">
        <v>906356.4</v>
      </c>
      <c r="I14" s="9">
        <f>Таблица132362[[#This Row],[8]]-Таблица132362[[#This Row],[6]]</f>
        <v>-200</v>
      </c>
      <c r="J14" s="10">
        <f>Таблица132362[[#This Row],[9]]-Таблица132362[[#This Row],[7]]</f>
        <v>-394067.99999999988</v>
      </c>
      <c r="K14" s="11"/>
    </row>
    <row r="15" spans="1:11" x14ac:dyDescent="0.25">
      <c r="A15" s="7"/>
      <c r="B15"/>
      <c r="C15" s="1" t="s">
        <v>104</v>
      </c>
      <c r="D15" s="8" t="s">
        <v>94</v>
      </c>
      <c r="E15" s="23">
        <v>2348</v>
      </c>
      <c r="F15" s="24">
        <v>3516036.08</v>
      </c>
      <c r="G15" s="9">
        <v>1888</v>
      </c>
      <c r="H15" s="10">
        <v>2827204.48</v>
      </c>
      <c r="I15" s="9">
        <f>Таблица132362[[#This Row],[8]]-Таблица132362[[#This Row],[6]]</f>
        <v>-460</v>
      </c>
      <c r="J15" s="10">
        <f>Таблица132362[[#This Row],[9]]-Таблица132362[[#This Row],[7]]</f>
        <v>-688831.60000000009</v>
      </c>
      <c r="K15" s="11"/>
    </row>
    <row r="16" spans="1:11" x14ac:dyDescent="0.25">
      <c r="A16" s="7">
        <v>150003</v>
      </c>
      <c r="B16" t="s">
        <v>95</v>
      </c>
      <c r="C16" s="1" t="s">
        <v>98</v>
      </c>
      <c r="D16" s="8" t="s">
        <v>20</v>
      </c>
      <c r="E16" s="9">
        <v>3383</v>
      </c>
      <c r="F16" s="10">
        <v>2104868.77</v>
      </c>
      <c r="G16" s="9">
        <v>2383</v>
      </c>
      <c r="H16" s="10">
        <v>1482678.77</v>
      </c>
      <c r="I16" s="9">
        <f>Таблица132362[[#This Row],[8]]-Таблица132362[[#This Row],[6]]</f>
        <v>-1000</v>
      </c>
      <c r="J16" s="10">
        <f>Таблица132362[[#This Row],[9]]-Таблица132362[[#This Row],[7]]</f>
        <v>-622190</v>
      </c>
      <c r="K16" s="11"/>
    </row>
    <row r="17" spans="1:11" x14ac:dyDescent="0.25">
      <c r="A17" s="7"/>
      <c r="B17"/>
      <c r="C17" s="1" t="s">
        <v>98</v>
      </c>
      <c r="D17" s="8" t="s">
        <v>94</v>
      </c>
      <c r="E17" s="9">
        <v>13901</v>
      </c>
      <c r="F17" s="10">
        <v>9208300.4199999999</v>
      </c>
      <c r="G17" s="9">
        <v>12901</v>
      </c>
      <c r="H17" s="10">
        <v>8545880.4199999999</v>
      </c>
      <c r="I17" s="9">
        <f>Таблица132362[[#This Row],[8]]-Таблица132362[[#This Row],[6]]</f>
        <v>-1000</v>
      </c>
      <c r="J17" s="10">
        <f>Таблица132362[[#This Row],[9]]-Таблица132362[[#This Row],[7]]</f>
        <v>-662420</v>
      </c>
      <c r="K17" s="11"/>
    </row>
    <row r="18" spans="1:11" x14ac:dyDescent="0.25">
      <c r="A18" s="7">
        <v>150007</v>
      </c>
      <c r="B18" t="s">
        <v>96</v>
      </c>
      <c r="C18" s="1" t="s">
        <v>98</v>
      </c>
      <c r="D18" s="8" t="s">
        <v>41</v>
      </c>
      <c r="E18" s="9">
        <v>1814</v>
      </c>
      <c r="F18" s="10">
        <v>1714120.62</v>
      </c>
      <c r="G18" s="9">
        <v>614</v>
      </c>
      <c r="H18" s="10">
        <v>588148.62</v>
      </c>
      <c r="I18" s="9">
        <f>Таблица132362[[#This Row],[8]]-Таблица132362[[#This Row],[6]]</f>
        <v>-1200</v>
      </c>
      <c r="J18" s="10">
        <f>Таблица132362[[#This Row],[9]]-Таблица132362[[#This Row],[7]]</f>
        <v>-1125972</v>
      </c>
      <c r="K18" s="11"/>
    </row>
    <row r="19" spans="1:11" x14ac:dyDescent="0.25">
      <c r="A19" s="7">
        <v>150014</v>
      </c>
      <c r="B19" t="s">
        <v>69</v>
      </c>
      <c r="C19" s="1" t="s">
        <v>98</v>
      </c>
      <c r="D19" s="8" t="s">
        <v>20</v>
      </c>
      <c r="E19" s="9">
        <v>9739</v>
      </c>
      <c r="F19" s="10">
        <v>6219478.79</v>
      </c>
      <c r="G19" s="9">
        <v>13739</v>
      </c>
      <c r="H19" s="10">
        <v>8708238.7899999991</v>
      </c>
      <c r="I19" s="9">
        <f>Таблица132362[[#This Row],[8]]-Таблица132362[[#This Row],[6]]</f>
        <v>4000</v>
      </c>
      <c r="J19" s="10">
        <f>Таблица132362[[#This Row],[9]]-Таблица132362[[#This Row],[7]]</f>
        <v>2488759.9999999991</v>
      </c>
      <c r="K19" s="11"/>
    </row>
    <row r="20" spans="1:11" x14ac:dyDescent="0.25">
      <c r="A20" s="7">
        <v>150019</v>
      </c>
      <c r="B20" t="s">
        <v>88</v>
      </c>
      <c r="C20" s="1" t="s">
        <v>98</v>
      </c>
      <c r="D20" s="8" t="s">
        <v>20</v>
      </c>
      <c r="E20" s="9">
        <v>3514</v>
      </c>
      <c r="F20" s="10">
        <v>2243493.19</v>
      </c>
      <c r="G20" s="9">
        <v>5514</v>
      </c>
      <c r="H20" s="10">
        <v>3487873.19</v>
      </c>
      <c r="I20" s="9">
        <f>Таблица132362[[#This Row],[8]]-Таблица132362[[#This Row],[6]]</f>
        <v>2000</v>
      </c>
      <c r="J20" s="10">
        <f>Таблица132362[[#This Row],[9]]-Таблица132362[[#This Row],[7]]</f>
        <v>1244380</v>
      </c>
      <c r="K20" s="11"/>
    </row>
    <row r="21" spans="1:11" x14ac:dyDescent="0.25">
      <c r="A21" s="7">
        <v>150035</v>
      </c>
      <c r="B21" t="s">
        <v>97</v>
      </c>
      <c r="C21" s="1" t="s">
        <v>98</v>
      </c>
      <c r="D21" s="8" t="s">
        <v>20</v>
      </c>
      <c r="E21" s="9">
        <v>33656</v>
      </c>
      <c r="F21" s="10">
        <v>21103597.460000001</v>
      </c>
      <c r="G21" s="9">
        <v>29656</v>
      </c>
      <c r="H21" s="10">
        <v>18614837.460000001</v>
      </c>
      <c r="I21" s="9">
        <f>Таблица132362[[#This Row],[8]]-Таблица132362[[#This Row],[6]]</f>
        <v>-4000</v>
      </c>
      <c r="J21" s="10">
        <f>Таблица132362[[#This Row],[9]]-Таблица132362[[#This Row],[7]]</f>
        <v>-2488760</v>
      </c>
      <c r="K21" s="11"/>
    </row>
    <row r="22" spans="1:11" x14ac:dyDescent="0.25">
      <c r="A22" s="7">
        <v>150036</v>
      </c>
      <c r="B22" t="s">
        <v>90</v>
      </c>
      <c r="C22" s="1" t="s">
        <v>98</v>
      </c>
      <c r="D22" s="8" t="s">
        <v>20</v>
      </c>
      <c r="E22" s="9">
        <v>30651</v>
      </c>
      <c r="F22" s="10">
        <v>19344976.940000001</v>
      </c>
      <c r="G22" s="9">
        <v>25651</v>
      </c>
      <c r="H22" s="10">
        <v>16234026.939999999</v>
      </c>
      <c r="I22" s="9">
        <f>Таблица132362[[#This Row],[8]]-Таблица132362[[#This Row],[6]]</f>
        <v>-5000</v>
      </c>
      <c r="J22" s="10">
        <f>Таблица132362[[#This Row],[9]]-Таблица132362[[#This Row],[7]]</f>
        <v>-3110950.0000000019</v>
      </c>
      <c r="K22" s="11"/>
    </row>
    <row r="23" spans="1:11" x14ac:dyDescent="0.25">
      <c r="A23" s="20">
        <v>150112</v>
      </c>
      <c r="B23" s="21" t="s">
        <v>92</v>
      </c>
      <c r="C23" s="1" t="s">
        <v>98</v>
      </c>
      <c r="D23" s="8" t="s">
        <v>20</v>
      </c>
      <c r="E23" s="23">
        <v>14890</v>
      </c>
      <c r="F23" s="24">
        <v>9456564.5500000007</v>
      </c>
      <c r="G23" s="23">
        <v>18890</v>
      </c>
      <c r="H23" s="25">
        <v>11945324.550000001</v>
      </c>
      <c r="I23" s="23">
        <f>Таблица132362[[#This Row],[8]]-Таблица132362[[#This Row],[6]]</f>
        <v>4000</v>
      </c>
      <c r="J23" s="25">
        <f>Таблица132362[[#This Row],[9]]-Таблица132362[[#This Row],[7]]</f>
        <v>2488760</v>
      </c>
    </row>
    <row r="24" spans="1:11" ht="30" x14ac:dyDescent="0.25">
      <c r="A24" s="20">
        <v>150022</v>
      </c>
      <c r="B24" s="21" t="s">
        <v>99</v>
      </c>
      <c r="C24" s="1" t="s">
        <v>104</v>
      </c>
      <c r="D24" s="8" t="s">
        <v>101</v>
      </c>
      <c r="E24" s="23">
        <v>200</v>
      </c>
      <c r="F24" s="24">
        <v>308794</v>
      </c>
      <c r="G24" s="23">
        <v>500</v>
      </c>
      <c r="H24" s="25">
        <v>771985</v>
      </c>
      <c r="I24" s="23">
        <f>Таблица132362[[#This Row],[8]]-Таблица132362[[#This Row],[6]]</f>
        <v>300</v>
      </c>
      <c r="J24" s="25">
        <f>Таблица132362[[#This Row],[9]]-Таблица132362[[#This Row],[7]]</f>
        <v>463191</v>
      </c>
    </row>
    <row r="25" spans="1:11" x14ac:dyDescent="0.25">
      <c r="A25" s="20"/>
      <c r="B25" s="21"/>
      <c r="C25" s="1" t="s">
        <v>104</v>
      </c>
      <c r="D25" s="8" t="s">
        <v>102</v>
      </c>
      <c r="E25" s="23">
        <v>350</v>
      </c>
      <c r="F25" s="24">
        <v>665098</v>
      </c>
      <c r="G25" s="23">
        <v>800</v>
      </c>
      <c r="H25" s="25">
        <v>1520224</v>
      </c>
      <c r="I25" s="23">
        <f>Таблица132362[[#This Row],[8]]-Таблица132362[[#This Row],[6]]</f>
        <v>450</v>
      </c>
      <c r="J25" s="25">
        <f>Таблица132362[[#This Row],[9]]-Таблица132362[[#This Row],[7]]</f>
        <v>855126</v>
      </c>
    </row>
    <row r="26" spans="1:11" ht="30" x14ac:dyDescent="0.25">
      <c r="A26" s="20">
        <v>150032</v>
      </c>
      <c r="B26" s="21" t="s">
        <v>100</v>
      </c>
      <c r="C26" s="1" t="s">
        <v>104</v>
      </c>
      <c r="D26" s="8" t="s">
        <v>101</v>
      </c>
      <c r="E26" s="23">
        <v>7100</v>
      </c>
      <c r="F26" s="24">
        <v>10962187</v>
      </c>
      <c r="G26" s="23">
        <v>7400</v>
      </c>
      <c r="H26" s="25">
        <v>11425378</v>
      </c>
      <c r="I26" s="23">
        <f>Таблица132362[[#This Row],[8]]-Таблица132362[[#This Row],[6]]</f>
        <v>300</v>
      </c>
      <c r="J26" s="25">
        <f>Таблица132362[[#This Row],[9]]-Таблица132362[[#This Row],[7]]</f>
        <v>463191</v>
      </c>
    </row>
    <row r="27" spans="1:11" x14ac:dyDescent="0.25">
      <c r="A27" s="20"/>
      <c r="B27" s="21"/>
      <c r="C27" s="1" t="s">
        <v>104</v>
      </c>
      <c r="D27" s="8" t="s">
        <v>102</v>
      </c>
      <c r="E27" s="23">
        <v>6660</v>
      </c>
      <c r="F27" s="24">
        <v>12655864.800000001</v>
      </c>
      <c r="G27" s="23">
        <v>7110</v>
      </c>
      <c r="H27" s="25">
        <v>13510990.800000001</v>
      </c>
      <c r="I27" s="23">
        <f>Таблица132362[[#This Row],[8]]-Таблица132362[[#This Row],[6]]</f>
        <v>450</v>
      </c>
      <c r="J27" s="25">
        <f>Таблица132362[[#This Row],[9]]-Таблица132362[[#This Row],[7]]</f>
        <v>855126</v>
      </c>
    </row>
    <row r="28" spans="1:11" x14ac:dyDescent="0.25">
      <c r="A28" s="20">
        <v>150035</v>
      </c>
      <c r="B28" s="21" t="s">
        <v>97</v>
      </c>
      <c r="C28" s="1" t="s">
        <v>104</v>
      </c>
      <c r="D28" s="8" t="s">
        <v>103</v>
      </c>
      <c r="E28" s="23">
        <v>778</v>
      </c>
      <c r="F28" s="24">
        <v>14595554.82</v>
      </c>
      <c r="G28" s="23">
        <v>678</v>
      </c>
      <c r="H28" s="25">
        <v>12716684.82</v>
      </c>
      <c r="I28" s="23">
        <f>Таблица132362[[#This Row],[8]]-Таблица132362[[#This Row],[6]]</f>
        <v>-100</v>
      </c>
      <c r="J28" s="25">
        <f>Таблица132362[[#This Row],[9]]-Таблица132362[[#This Row],[7]]</f>
        <v>-1878870</v>
      </c>
    </row>
    <row r="29" spans="1:11" x14ac:dyDescent="0.25">
      <c r="A29" s="20">
        <v>150036</v>
      </c>
      <c r="B29" s="21" t="s">
        <v>90</v>
      </c>
      <c r="C29" s="1" t="s">
        <v>104</v>
      </c>
      <c r="D29" s="8" t="s">
        <v>103</v>
      </c>
      <c r="E29" s="23"/>
      <c r="F29" s="24"/>
      <c r="G29" s="23">
        <v>100</v>
      </c>
      <c r="H29" s="25">
        <v>1878870</v>
      </c>
      <c r="I29" s="23">
        <f>Таблица132362[[#This Row],[8]]-Таблица132362[[#This Row],[6]]</f>
        <v>100</v>
      </c>
      <c r="J29" s="25">
        <f>Таблица132362[[#This Row],[9]]-Таблица132362[[#This Row],[7]]</f>
        <v>1878870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honeticPr fontId="3" type="noConversion"/>
  <pageMargins left="0.38" right="0.23622047244094491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cp:lastPrinted>2022-12-08T13:02:01Z</cp:lastPrinted>
  <dcterms:created xsi:type="dcterms:W3CDTF">2022-02-25T07:50:56Z</dcterms:created>
  <dcterms:modified xsi:type="dcterms:W3CDTF">2022-12-13T13:39:57Z</dcterms:modified>
</cp:coreProperties>
</file>